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212"/>
  <workbookPr/>
  <mc:AlternateContent xmlns:mc="http://schemas.openxmlformats.org/markup-compatibility/2006">
    <mc:Choice Requires="x15">
      <x15ac:absPath xmlns:x15ac="http://schemas.microsoft.com/office/spreadsheetml/2010/11/ac" url="/Users/Abu_Sarah/Desktop/Report/NewExp/shopping/roundBudget/"/>
    </mc:Choice>
  </mc:AlternateContent>
  <xr:revisionPtr revIDLastSave="0" documentId="13_ncr:1_{313D2064-D32D-E749-A20F-2FB24BC0B3C2}" xr6:coauthVersionLast="46" xr6:coauthVersionMax="46" xr10:uidLastSave="{00000000-0000-0000-0000-000000000000}"/>
  <bookViews>
    <workbookView xWindow="0" yWindow="0" windowWidth="25600" windowHeight="16000" xr2:uid="{00000000-000D-0000-FFFF-FFFF00000000}"/>
  </bookViews>
  <sheets>
    <sheet name="95 s" sheetId="2" r:id="rId1"/>
    <sheet name="Sheet1" sheetId="3" r:id="rId2"/>
  </sheets>
  <calcPr calcId="191029"/>
  <extLst>
    <ext uri="GoogleSheetsCustomDataVersion1">
      <go:sheetsCustomData xmlns:go="http://customooxmlschemas.google.com/" r:id="rId11" roundtripDataSignature="AMtx7mjH1uOg/j3VpaOpmKzLYZnazVvIcg=="/>
    </ext>
  </extLst>
</workbook>
</file>

<file path=xl/calcChain.xml><?xml version="1.0" encoding="utf-8"?>
<calcChain xmlns="http://schemas.openxmlformats.org/spreadsheetml/2006/main">
  <c r="T8" i="2" l="1"/>
  <c r="R8" i="2"/>
  <c r="W7" i="2"/>
  <c r="V7" i="2"/>
  <c r="X7" i="2" s="1"/>
  <c r="N7" i="2"/>
  <c r="L7" i="2"/>
  <c r="O7" i="2" s="1"/>
  <c r="H7" i="2"/>
  <c r="M7" i="2" s="1"/>
  <c r="W6" i="2"/>
  <c r="V6" i="2"/>
  <c r="X6" i="2" s="1"/>
  <c r="N6" i="2"/>
  <c r="L6" i="2"/>
  <c r="O6" i="2" s="1"/>
  <c r="H6" i="2"/>
  <c r="M6" i="2" s="1"/>
  <c r="W5" i="2"/>
  <c r="V5" i="2"/>
  <c r="X5" i="2" s="1"/>
  <c r="O5" i="2"/>
  <c r="N5" i="2"/>
  <c r="H5" i="2"/>
  <c r="M5" i="2" s="1"/>
  <c r="W4" i="2"/>
  <c r="V4" i="2"/>
  <c r="X4" i="2" s="1"/>
  <c r="O4" i="2"/>
  <c r="M4" i="2"/>
  <c r="J4" i="2"/>
  <c r="N4" i="2" s="1"/>
  <c r="W3" i="2"/>
  <c r="V3" i="2"/>
  <c r="X3" i="2" s="1"/>
  <c r="O3" i="2"/>
  <c r="N3" i="2"/>
  <c r="H3" i="2"/>
  <c r="M3" i="2" s="1"/>
  <c r="X10" i="2"/>
  <c r="S8" i="2" l="1"/>
  <c r="P5" i="2"/>
  <c r="P4" i="2"/>
  <c r="V8" i="2"/>
  <c r="P6" i="2"/>
  <c r="P3" i="2"/>
  <c r="P7" i="2"/>
  <c r="X9" i="2"/>
  <c r="X8" i="2"/>
  <c r="X11" i="2"/>
  <c r="X12" i="2"/>
  <c r="P8" i="2" l="1"/>
  <c r="P9" i="2"/>
  <c r="X13" i="2"/>
</calcChain>
</file>

<file path=xl/sharedStrings.xml><?xml version="1.0" encoding="utf-8"?>
<sst xmlns="http://schemas.openxmlformats.org/spreadsheetml/2006/main" count="62" uniqueCount="43">
  <si>
    <t>ID</t>
  </si>
  <si>
    <t>pAuthSUCC</t>
  </si>
  <si>
    <t>pNormShippingSUCC</t>
  </si>
  <si>
    <t>pExpShippingSUCC</t>
  </si>
  <si>
    <t>pPaymentSUCC</t>
  </si>
  <si>
    <t>prop1</t>
  </si>
  <si>
    <t>reqBound1</t>
  </si>
  <si>
    <t>prop2</t>
  </si>
  <si>
    <t>reqBound2</t>
  </si>
  <si>
    <t>prop3</t>
  </si>
  <si>
    <t>reqBound3</t>
  </si>
  <si>
    <t>reqSat1</t>
  </si>
  <si>
    <t>reqSat2</t>
  </si>
  <si>
    <t>reqSat3</t>
  </si>
  <si>
    <t>Decision</t>
  </si>
  <si>
    <t>Non-Uniform</t>
  </si>
  <si>
    <t>Uniform</t>
  </si>
  <si>
    <t>obs2-obs1</t>
  </si>
  <si>
    <t>Best</t>
  </si>
  <si>
    <t>% additional obs for uniform</t>
  </si>
  <si>
    <t>obs1</t>
  </si>
  <si>
    <t>obs2</t>
  </si>
  <si>
    <t>V</t>
  </si>
  <si>
    <t>S</t>
  </si>
  <si>
    <t>Total</t>
  </si>
  <si>
    <t>Diff =</t>
  </si>
  <si>
    <t>MEAN</t>
  </si>
  <si>
    <t>STANDARD DEVIATION</t>
  </si>
  <si>
    <t># of Uniform</t>
  </si>
  <si>
    <t># of Non-uniform</t>
  </si>
  <si>
    <t>equal</t>
  </si>
  <si>
    <t>sr</t>
  </si>
  <si>
    <t>bounds</t>
  </si>
  <si>
    <t>cost</t>
  </si>
  <si>
    <t>ap</t>
  </si>
  <si>
    <t>#rounds</t>
  </si>
  <si>
    <t>Total Cost</t>
  </si>
  <si>
    <t>RB</t>
  </si>
  <si>
    <t>1 (4)</t>
  </si>
  <si>
    <t>2 (6)</t>
  </si>
  <si>
    <t>3 (9)</t>
  </si>
  <si>
    <t>4 (10)</t>
  </si>
  <si>
    <t>5 (30)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</si>
</sst>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0.0"/>
  </numFmts>
  <fonts count="9" x14ac:knownFonts="1">
    <font>
      <sz val="11"/>
      <color rgb="FF000000"/>
      <name val="Arial"/>
    </font>
    <font>
      <sz val="11"/>
      <color rgb="FF000000"/>
      <name val="Calibri"/>
      <family val="2"/>
    </font>
    <font>
      <sz val="11"/>
      <name val="Arial"/>
      <family val="2"/>
    </font>
    <font>
      <sz val="11"/>
      <color theme="1"/>
      <name val="Calibri"/>
      <family val="2"/>
    </font>
    <font>
      <sz val="11"/>
      <color theme="0"/>
      <name val="Calibri"/>
      <family val="2"/>
    </font>
    <font>
      <b/>
      <sz val="11"/>
      <color theme="0"/>
      <name val="Calibri"/>
      <family val="2"/>
    </font>
    <font>
      <sz val="11"/>
      <color indexed="8"/>
      <name val="Calibri"/>
      <family val="2"/>
      <scheme val="minor"/>
    </font>
    <font>
      <sz val="11"/>
      <color rgb="FF000000"/>
      <name val="Arial"/>
      <family val="2"/>
    </font>
    <font>
      <sz val="11"/>
      <color theme="1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rgb="FFFBE4D5"/>
        <bgColor rgb="FFFBE4D5"/>
      </patternFill>
    </fill>
    <fill>
      <patternFill patternType="solid">
        <fgColor rgb="FFFCE5D7"/>
        <bgColor rgb="FFFCE5D7"/>
      </patternFill>
    </fill>
    <fill>
      <patternFill patternType="solid">
        <fgColor rgb="FFC00000"/>
        <bgColor rgb="FFC00000"/>
      </patternFill>
    </fill>
    <fill>
      <patternFill patternType="solid">
        <fgColor rgb="FFFFFF00"/>
        <bgColor rgb="FFFCE5D7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-0.499984740745262"/>
        <bgColor indexed="64"/>
      </patternFill>
    </fill>
  </fills>
  <borders count="1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6" fillId="0" borderId="0"/>
    <xf numFmtId="43" fontId="6" fillId="0" borderId="0" applyFont="0" applyFill="0" applyBorder="0" applyAlignment="0" applyProtection="0"/>
  </cellStyleXfs>
  <cellXfs count="59">
    <xf numFmtId="0" fontId="0" fillId="0" borderId="0" xfId="0" applyFont="1" applyAlignment="1"/>
    <xf numFmtId="0" fontId="1" fillId="0" borderId="0" xfId="0" applyFont="1" applyAlignment="1">
      <alignment horizontal="center" vertical="center"/>
    </xf>
    <xf numFmtId="1" fontId="1" fillId="2" borderId="5" xfId="0" applyNumberFormat="1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3" borderId="5" xfId="0" applyFont="1" applyFill="1" applyBorder="1" applyAlignment="1">
      <alignment horizontal="center" vertical="center"/>
    </xf>
    <xf numFmtId="2" fontId="1" fillId="3" borderId="5" xfId="0" applyNumberFormat="1" applyFont="1" applyFill="1" applyBorder="1" applyAlignment="1">
      <alignment horizontal="center" vertical="center"/>
    </xf>
    <xf numFmtId="0" fontId="4" fillId="4" borderId="6" xfId="0" applyFont="1" applyFill="1" applyBorder="1" applyAlignment="1">
      <alignment horizontal="center" vertical="center"/>
    </xf>
    <xf numFmtId="1" fontId="4" fillId="4" borderId="5" xfId="0" applyNumberFormat="1" applyFont="1" applyFill="1" applyBorder="1" applyAlignment="1">
      <alignment horizontal="center" vertical="center"/>
    </xf>
    <xf numFmtId="0" fontId="5" fillId="4" borderId="5" xfId="0" applyFont="1" applyFill="1" applyBorder="1" applyAlignment="1">
      <alignment horizontal="center" vertical="center"/>
    </xf>
    <xf numFmtId="43" fontId="5" fillId="4" borderId="5" xfId="0" applyNumberFormat="1" applyFont="1" applyFill="1" applyBorder="1" applyAlignment="1">
      <alignment horizontal="center" vertical="center"/>
    </xf>
    <xf numFmtId="0" fontId="4" fillId="4" borderId="5" xfId="0" applyFont="1" applyFill="1" applyBorder="1" applyAlignment="1">
      <alignment horizontal="center" vertical="center"/>
    </xf>
    <xf numFmtId="1" fontId="1" fillId="0" borderId="0" xfId="0" applyNumberFormat="1" applyFont="1" applyAlignment="1">
      <alignment horizontal="center" vertical="center"/>
    </xf>
    <xf numFmtId="0" fontId="1" fillId="5" borderId="5" xfId="0" applyFont="1" applyFill="1" applyBorder="1" applyAlignment="1">
      <alignment horizontal="center" vertical="center"/>
    </xf>
    <xf numFmtId="0" fontId="7" fillId="0" borderId="0" xfId="0" applyFont="1" applyAlignment="1"/>
    <xf numFmtId="0" fontId="1" fillId="0" borderId="3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164" fontId="0" fillId="0" borderId="0" xfId="0" applyNumberFormat="1" applyFont="1" applyAlignment="1"/>
    <xf numFmtId="0" fontId="1" fillId="0" borderId="0" xfId="0" applyFont="1" applyBorder="1" applyAlignment="1">
      <alignment vertical="center"/>
    </xf>
    <xf numFmtId="0" fontId="1" fillId="6" borderId="9" xfId="0" applyFont="1" applyFill="1" applyBorder="1" applyAlignment="1">
      <alignment horizontal="center" vertical="center"/>
    </xf>
    <xf numFmtId="0" fontId="1" fillId="7" borderId="9" xfId="0" applyFont="1" applyFill="1" applyBorder="1" applyAlignment="1">
      <alignment horizontal="center" vertical="center"/>
    </xf>
    <xf numFmtId="0" fontId="1" fillId="8" borderId="9" xfId="0" applyFont="1" applyFill="1" applyBorder="1" applyAlignment="1">
      <alignment horizontal="center" vertical="center"/>
    </xf>
    <xf numFmtId="0" fontId="1" fillId="9" borderId="9" xfId="0" applyFont="1" applyFill="1" applyBorder="1" applyAlignment="1">
      <alignment horizontal="center" vertical="center"/>
    </xf>
    <xf numFmtId="0" fontId="8" fillId="10" borderId="9" xfId="0" applyFont="1" applyFill="1" applyBorder="1" applyAlignment="1">
      <alignment horizontal="center" vertical="center"/>
    </xf>
    <xf numFmtId="0" fontId="3" fillId="10" borderId="9" xfId="0" applyFont="1" applyFill="1" applyBorder="1" applyAlignment="1">
      <alignment horizontal="center" vertical="center"/>
    </xf>
    <xf numFmtId="0" fontId="0" fillId="6" borderId="9" xfId="0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/>
    </xf>
    <xf numFmtId="0" fontId="0" fillId="0" borderId="9" xfId="0" applyFill="1" applyBorder="1" applyAlignment="1">
      <alignment horizontal="center" vertical="center"/>
    </xf>
    <xf numFmtId="0" fontId="1" fillId="6" borderId="9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/>
    </xf>
    <xf numFmtId="0" fontId="0" fillId="6" borderId="9" xfId="0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2" fillId="0" borderId="4" xfId="0" applyFont="1" applyBorder="1"/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2" fillId="0" borderId="3" xfId="0" applyFont="1" applyBorder="1"/>
    <xf numFmtId="1" fontId="1" fillId="2" borderId="1" xfId="0" applyNumberFormat="1" applyFont="1" applyFill="1" applyBorder="1" applyAlignment="1">
      <alignment horizontal="center" vertical="center"/>
    </xf>
    <xf numFmtId="1" fontId="3" fillId="2" borderId="1" xfId="0" applyNumberFormat="1" applyFont="1" applyFill="1" applyBorder="1" applyAlignment="1">
      <alignment horizontal="center" vertical="center"/>
    </xf>
    <xf numFmtId="0" fontId="0" fillId="6" borderId="9" xfId="0" applyFill="1" applyBorder="1" applyAlignment="1">
      <alignment horizontal="center" vertical="center"/>
    </xf>
    <xf numFmtId="0" fontId="0" fillId="7" borderId="9" xfId="0" applyFill="1" applyBorder="1" applyAlignment="1">
      <alignment horizontal="center" vertical="center"/>
    </xf>
    <xf numFmtId="0" fontId="0" fillId="8" borderId="9" xfId="0" applyFill="1" applyBorder="1" applyAlignment="1">
      <alignment horizontal="center" vertical="center"/>
    </xf>
    <xf numFmtId="0" fontId="0" fillId="9" borderId="10" xfId="0" applyFill="1" applyBorder="1" applyAlignment="1">
      <alignment horizontal="center" vertical="center"/>
    </xf>
    <xf numFmtId="0" fontId="0" fillId="9" borderId="11" xfId="0" applyFill="1" applyBorder="1" applyAlignment="1">
      <alignment horizontal="center" vertical="center"/>
    </xf>
    <xf numFmtId="0" fontId="0" fillId="9" borderId="12" xfId="0" applyFill="1" applyBorder="1" applyAlignment="1">
      <alignment horizontal="center" vertical="center"/>
    </xf>
    <xf numFmtId="0" fontId="1" fillId="11" borderId="9" xfId="0" applyFont="1" applyFill="1" applyBorder="1" applyAlignment="1">
      <alignment horizontal="center" vertical="center"/>
    </xf>
    <xf numFmtId="0" fontId="0" fillId="11" borderId="10" xfId="0" applyFill="1" applyBorder="1" applyAlignment="1">
      <alignment horizontal="center" vertical="center"/>
    </xf>
    <xf numFmtId="0" fontId="0" fillId="11" borderId="11" xfId="0" applyFill="1" applyBorder="1" applyAlignment="1">
      <alignment horizontal="center" vertical="center"/>
    </xf>
    <xf numFmtId="0" fontId="0" fillId="11" borderId="12" xfId="0" applyFill="1" applyBorder="1" applyAlignment="1">
      <alignment horizontal="center" vertical="center"/>
    </xf>
    <xf numFmtId="0" fontId="1" fillId="6" borderId="10" xfId="0" applyFont="1" applyFill="1" applyBorder="1" applyAlignment="1">
      <alignment horizontal="center" vertical="center"/>
    </xf>
    <xf numFmtId="0" fontId="1" fillId="6" borderId="11" xfId="0" applyFont="1" applyFill="1" applyBorder="1" applyAlignment="1">
      <alignment horizontal="center" vertical="center"/>
    </xf>
    <xf numFmtId="0" fontId="1" fillId="6" borderId="12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/>
    </xf>
    <xf numFmtId="0" fontId="1" fillId="0" borderId="11" xfId="0" applyFont="1" applyFill="1" applyBorder="1" applyAlignment="1">
      <alignment horizontal="center" vertical="center"/>
    </xf>
    <xf numFmtId="0" fontId="1" fillId="0" borderId="12" xfId="0" applyFont="1" applyFill="1" applyBorder="1" applyAlignment="1">
      <alignment horizontal="center" vertical="center"/>
    </xf>
    <xf numFmtId="0" fontId="0" fillId="0" borderId="9" xfId="0" applyFill="1" applyBorder="1" applyAlignment="1">
      <alignment horizontal="center" vertical="center"/>
    </xf>
  </cellXfs>
  <cellStyles count="3">
    <cellStyle name="Comma 2" xfId="2" xr:uid="{00A9EB1B-D875-604A-BCE1-C0F7AF1D547A}"/>
    <cellStyle name="Normal" xfId="0" builtinId="0"/>
    <cellStyle name="Normal 2" xfId="1" xr:uid="{BE897AE2-9E0F-FC4A-9303-67E435210C33}"/>
  </cellStyles>
  <dxfs count="1">
    <dxf>
      <font>
        <b/>
        <color rgb="FF0432FF"/>
      </font>
      <fill>
        <patternFill patternType="none"/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styles" Target="styles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11" Type="http://customschemas.google.com/relationships/workbookmetadata" Target="metadata"/><Relationship Id="rId15" Type="http://schemas.openxmlformats.org/officeDocument/2006/relationships/calcChain" Target="calcChain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X985"/>
  <sheetViews>
    <sheetView tabSelected="1" topLeftCell="A16" workbookViewId="0">
      <selection activeCell="B21" sqref="B21"/>
    </sheetView>
  </sheetViews>
  <sheetFormatPr baseColWidth="10" defaultColWidth="12.6640625" defaultRowHeight="15" customHeight="1" x14ac:dyDescent="0.15"/>
  <cols>
    <col min="2" max="3" width="11.1640625" customWidth="1"/>
    <col min="4" max="4" width="17.1640625" customWidth="1"/>
    <col min="5" max="5" width="15.6640625" customWidth="1"/>
    <col min="6" max="6" width="12.6640625" customWidth="1"/>
    <col min="7" max="8" width="18.6640625" customWidth="1"/>
    <col min="9" max="9" width="17.6640625" customWidth="1"/>
    <col min="10" max="10" width="18.6640625" customWidth="1"/>
    <col min="11" max="11" width="18.33203125" customWidth="1"/>
    <col min="12" max="12" width="18.6640625" customWidth="1"/>
    <col min="13" max="17" width="7.6640625" customWidth="1"/>
    <col min="18" max="18" width="11.6640625" customWidth="1"/>
    <col min="19" max="19" width="7.6640625" customWidth="1"/>
    <col min="20" max="20" width="10.33203125" customWidth="1"/>
    <col min="21" max="21" width="9" customWidth="1"/>
    <col min="22" max="22" width="13.83203125" customWidth="1"/>
    <col min="23" max="23" width="15.5" customWidth="1"/>
    <col min="24" max="24" width="29" customWidth="1"/>
    <col min="25" max="27" width="7.6640625" customWidth="1"/>
  </cols>
  <sheetData>
    <row r="1" spans="1:24" x14ac:dyDescent="0.15">
      <c r="A1" s="35" t="s">
        <v>31</v>
      </c>
      <c r="B1" s="35" t="s">
        <v>0</v>
      </c>
      <c r="C1" s="35" t="s">
        <v>1</v>
      </c>
      <c r="D1" s="35" t="s">
        <v>2</v>
      </c>
      <c r="E1" s="35" t="s">
        <v>3</v>
      </c>
      <c r="F1" s="35" t="s">
        <v>4</v>
      </c>
      <c r="G1" s="35" t="s">
        <v>5</v>
      </c>
      <c r="H1" s="35" t="s">
        <v>6</v>
      </c>
      <c r="I1" s="35" t="s">
        <v>7</v>
      </c>
      <c r="J1" s="35" t="s">
        <v>8</v>
      </c>
      <c r="K1" s="35" t="s">
        <v>9</v>
      </c>
      <c r="L1" s="35" t="s">
        <v>10</v>
      </c>
      <c r="M1" s="35" t="s">
        <v>11</v>
      </c>
      <c r="N1" s="35" t="s">
        <v>12</v>
      </c>
      <c r="O1" s="35" t="s">
        <v>13</v>
      </c>
      <c r="P1" s="35" t="s">
        <v>14</v>
      </c>
      <c r="Q1" s="37" t="s">
        <v>0</v>
      </c>
      <c r="R1" s="38" t="s">
        <v>15</v>
      </c>
      <c r="S1" s="39"/>
      <c r="T1" s="38" t="s">
        <v>16</v>
      </c>
      <c r="U1" s="39"/>
      <c r="V1" s="40" t="s">
        <v>17</v>
      </c>
      <c r="W1" s="37" t="s">
        <v>18</v>
      </c>
      <c r="X1" s="41" t="s">
        <v>19</v>
      </c>
    </row>
    <row r="2" spans="1:24" x14ac:dyDescent="0.15">
      <c r="A2" s="36"/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  <c r="P2" s="36"/>
      <c r="Q2" s="36"/>
      <c r="R2" s="2" t="s">
        <v>20</v>
      </c>
      <c r="S2" s="3" t="s">
        <v>14</v>
      </c>
      <c r="T2" s="2" t="s">
        <v>21</v>
      </c>
      <c r="U2" s="3" t="s">
        <v>14</v>
      </c>
      <c r="V2" s="36"/>
      <c r="W2" s="36"/>
      <c r="X2" s="36"/>
    </row>
    <row r="3" spans="1:24" x14ac:dyDescent="0.15">
      <c r="A3" s="4">
        <v>1</v>
      </c>
      <c r="B3" s="4">
        <v>4</v>
      </c>
      <c r="C3" s="4">
        <v>0.97</v>
      </c>
      <c r="D3" s="4">
        <v>0.81</v>
      </c>
      <c r="E3" s="4">
        <v>0.91</v>
      </c>
      <c r="F3" s="4">
        <v>0.82</v>
      </c>
      <c r="G3" s="4">
        <v>0.66423159016123001</v>
      </c>
      <c r="H3" s="4">
        <f>G3*0.85</f>
        <v>0.56459685163704554</v>
      </c>
      <c r="I3" s="4">
        <v>5.0543245056532897E-2</v>
      </c>
      <c r="J3" s="4">
        <v>5.6754109957663501E-2</v>
      </c>
      <c r="K3" s="4">
        <v>3.4898648510276198</v>
      </c>
      <c r="L3" s="4">
        <v>3.3502702569865099</v>
      </c>
      <c r="M3" s="4" t="b">
        <f t="shared" ref="M3:M6" si="0">IF(G3*1000&gt;H3*1000,TRUE,FALSE)</f>
        <v>1</v>
      </c>
      <c r="N3" s="4" t="b">
        <f t="shared" ref="N3:N6" si="1">IF(I3*1000&lt;J3*1000,TRUE,FALSE)</f>
        <v>1</v>
      </c>
      <c r="O3" s="4" t="b">
        <f t="shared" ref="O3:O6" si="2">IF(K3*1000&gt;L3*1000,TRUE,FALSE)</f>
        <v>1</v>
      </c>
      <c r="P3" s="4" t="str">
        <f t="shared" ref="P3:P7" si="3">IF(OR(M3=FALSE,N3=FALSE,O3=FALSE),"Violated","Satisfied")</f>
        <v>Satisfied</v>
      </c>
      <c r="Q3" s="13">
        <v>4</v>
      </c>
      <c r="R3" s="5">
        <v>156000</v>
      </c>
      <c r="S3" s="5" t="s">
        <v>23</v>
      </c>
      <c r="T3" s="5">
        <v>422000</v>
      </c>
      <c r="U3" s="5" t="s">
        <v>23</v>
      </c>
      <c r="V3" s="5">
        <f t="shared" ref="V3:V7" si="4">T3-R3</f>
        <v>266000</v>
      </c>
      <c r="W3" s="5" t="str">
        <f t="shared" ref="W3:W7" si="5">IF(T3=R3,"equal",IF(T3&lt;R3,"Uniform","Non-Uniform"))</f>
        <v>Non-Uniform</v>
      </c>
      <c r="X3" s="6">
        <f t="shared" ref="X3:X7" si="6">(V3*100)/R3</f>
        <v>170.51282051282053</v>
      </c>
    </row>
    <row r="4" spans="1:24" x14ac:dyDescent="0.15">
      <c r="A4" s="4">
        <v>2</v>
      </c>
      <c r="B4" s="4">
        <v>6</v>
      </c>
      <c r="C4" s="4">
        <v>0.94</v>
      </c>
      <c r="D4" s="4">
        <v>0.98</v>
      </c>
      <c r="E4" s="4">
        <v>0.91</v>
      </c>
      <c r="F4" s="4">
        <v>0.88</v>
      </c>
      <c r="G4" s="4">
        <v>0.73430124419284004</v>
      </c>
      <c r="H4" s="4">
        <v>0.66821413221548398</v>
      </c>
      <c r="I4" s="4">
        <v>0.106870292182521</v>
      </c>
      <c r="J4" s="4">
        <f>I4*0.89</f>
        <v>9.5114560042443688E-2</v>
      </c>
      <c r="K4" s="4">
        <v>3.60886512027349</v>
      </c>
      <c r="L4" s="4">
        <v>3.4645105154625502</v>
      </c>
      <c r="M4" s="4" t="b">
        <f t="shared" si="0"/>
        <v>1</v>
      </c>
      <c r="N4" s="4" t="b">
        <f t="shared" si="1"/>
        <v>0</v>
      </c>
      <c r="O4" s="4" t="b">
        <f t="shared" si="2"/>
        <v>1</v>
      </c>
      <c r="P4" s="4" t="str">
        <f t="shared" si="3"/>
        <v>Violated</v>
      </c>
      <c r="Q4" s="13">
        <v>6</v>
      </c>
      <c r="R4" s="5">
        <v>98000</v>
      </c>
      <c r="S4" s="5" t="s">
        <v>22</v>
      </c>
      <c r="T4" s="5">
        <v>308000</v>
      </c>
      <c r="U4" s="5" t="s">
        <v>22</v>
      </c>
      <c r="V4" s="5">
        <f t="shared" si="4"/>
        <v>210000</v>
      </c>
      <c r="W4" s="5" t="str">
        <f t="shared" si="5"/>
        <v>Non-Uniform</v>
      </c>
      <c r="X4" s="6">
        <f t="shared" si="6"/>
        <v>214.28571428571428</v>
      </c>
    </row>
    <row r="5" spans="1:24" x14ac:dyDescent="0.15">
      <c r="A5" s="4">
        <v>3</v>
      </c>
      <c r="B5" s="4">
        <v>9</v>
      </c>
      <c r="C5" s="4">
        <v>0.87</v>
      </c>
      <c r="D5" s="4">
        <v>0.8</v>
      </c>
      <c r="E5" s="4">
        <v>0.88</v>
      </c>
      <c r="F5" s="4">
        <v>0.98</v>
      </c>
      <c r="G5" s="4">
        <v>0.62362528340565904</v>
      </c>
      <c r="H5" s="4">
        <f>G5*0.88</f>
        <v>0.54879024939697996</v>
      </c>
      <c r="I5" s="4">
        <v>0.223185387175558</v>
      </c>
      <c r="J5" s="4">
        <v>0.234344656534336</v>
      </c>
      <c r="K5" s="4">
        <v>3.3182488760880098</v>
      </c>
      <c r="L5" s="4">
        <v>3.1855189210444901</v>
      </c>
      <c r="M5" s="4" t="b">
        <f t="shared" si="0"/>
        <v>1</v>
      </c>
      <c r="N5" s="4" t="b">
        <f t="shared" si="1"/>
        <v>1</v>
      </c>
      <c r="O5" s="4" t="b">
        <f t="shared" si="2"/>
        <v>1</v>
      </c>
      <c r="P5" s="4" t="str">
        <f t="shared" si="3"/>
        <v>Satisfied</v>
      </c>
      <c r="Q5" s="13">
        <v>9</v>
      </c>
      <c r="R5" s="5">
        <v>216000</v>
      </c>
      <c r="S5" s="5" t="s">
        <v>23</v>
      </c>
      <c r="T5" s="5">
        <v>508000</v>
      </c>
      <c r="U5" s="5" t="s">
        <v>22</v>
      </c>
      <c r="V5" s="5">
        <f t="shared" si="4"/>
        <v>292000</v>
      </c>
      <c r="W5" s="5" t="str">
        <f t="shared" si="5"/>
        <v>Non-Uniform</v>
      </c>
      <c r="X5" s="6">
        <f t="shared" si="6"/>
        <v>135.18518518518519</v>
      </c>
    </row>
    <row r="6" spans="1:24" x14ac:dyDescent="0.15">
      <c r="A6" s="4">
        <v>4</v>
      </c>
      <c r="B6" s="4">
        <v>10</v>
      </c>
      <c r="C6" s="4">
        <v>0.84</v>
      </c>
      <c r="D6" s="4">
        <v>0.84</v>
      </c>
      <c r="E6" s="4">
        <v>0.87</v>
      </c>
      <c r="F6" s="4">
        <v>0.94</v>
      </c>
      <c r="G6" s="4">
        <v>0.56727341573857204</v>
      </c>
      <c r="H6" s="4">
        <f>G6*1.036</f>
        <v>0.58769525870516071</v>
      </c>
      <c r="I6" s="4">
        <v>0.26805207918829899</v>
      </c>
      <c r="J6" s="4">
        <v>0.289496245523363</v>
      </c>
      <c r="K6" s="4">
        <v>3.2337556903111899</v>
      </c>
      <c r="L6" s="4">
        <f>K6*0.9233</f>
        <v>2.9857266288643216</v>
      </c>
      <c r="M6" s="4" t="b">
        <f t="shared" si="0"/>
        <v>0</v>
      </c>
      <c r="N6" s="4" t="b">
        <f t="shared" si="1"/>
        <v>1</v>
      </c>
      <c r="O6" s="4" t="b">
        <f t="shared" si="2"/>
        <v>1</v>
      </c>
      <c r="P6" s="4" t="str">
        <f t="shared" si="3"/>
        <v>Violated</v>
      </c>
      <c r="Q6" s="13">
        <v>10</v>
      </c>
      <c r="R6" s="5">
        <v>236000</v>
      </c>
      <c r="S6" s="5" t="s">
        <v>22</v>
      </c>
      <c r="T6" s="5">
        <v>324000</v>
      </c>
      <c r="U6" s="5" t="s">
        <v>23</v>
      </c>
      <c r="V6" s="5">
        <f t="shared" si="4"/>
        <v>88000</v>
      </c>
      <c r="W6" s="5" t="str">
        <f t="shared" si="5"/>
        <v>Non-Uniform</v>
      </c>
      <c r="X6" s="6">
        <f t="shared" si="6"/>
        <v>37.288135593220339</v>
      </c>
    </row>
    <row r="7" spans="1:24" ht="15.75" customHeight="1" x14ac:dyDescent="0.15">
      <c r="A7" s="4">
        <v>5</v>
      </c>
      <c r="B7" s="4">
        <v>30</v>
      </c>
      <c r="C7" s="4">
        <v>0.9</v>
      </c>
      <c r="D7" s="4">
        <v>0.99</v>
      </c>
      <c r="E7" s="4">
        <v>0.83</v>
      </c>
      <c r="F7" s="4">
        <v>0.81</v>
      </c>
      <c r="G7" s="4">
        <v>0.59608595272725196</v>
      </c>
      <c r="H7" s="4">
        <f>G7*0.929</f>
        <v>0.55376385008361706</v>
      </c>
      <c r="I7" s="4">
        <v>0.16623177252525001</v>
      </c>
      <c r="J7" s="4">
        <v>0.189504220678785</v>
      </c>
      <c r="K7" s="4">
        <v>3.3799927660520601</v>
      </c>
      <c r="L7" s="4">
        <f>K7*0.75</f>
        <v>2.534994574539045</v>
      </c>
      <c r="M7" s="4" t="b">
        <f t="shared" ref="M7" si="7">IF(G7*1000&gt;H7*1000,TRUE,FALSE)</f>
        <v>1</v>
      </c>
      <c r="N7" s="4" t="b">
        <f t="shared" ref="N7" si="8">IF(I7*1000&lt;J7*1000,TRUE,FALSE)</f>
        <v>1</v>
      </c>
      <c r="O7" s="4" t="b">
        <f t="shared" ref="O7" si="9">IF(K7*1000&gt;L7*1000,TRUE,FALSE)</f>
        <v>1</v>
      </c>
      <c r="P7" s="4" t="str">
        <f t="shared" si="3"/>
        <v>Satisfied</v>
      </c>
      <c r="Q7" s="13">
        <v>30</v>
      </c>
      <c r="R7" s="5">
        <v>54000</v>
      </c>
      <c r="S7" s="5" t="s">
        <v>23</v>
      </c>
      <c r="T7" s="5">
        <v>62000</v>
      </c>
      <c r="U7" s="5" t="s">
        <v>23</v>
      </c>
      <c r="V7" s="5">
        <f t="shared" si="4"/>
        <v>8000</v>
      </c>
      <c r="W7" s="5" t="str">
        <f t="shared" si="5"/>
        <v>Non-Uniform</v>
      </c>
      <c r="X7" s="6">
        <f t="shared" si="6"/>
        <v>14.814814814814815</v>
      </c>
    </row>
    <row r="8" spans="1:24" ht="15.75" customHeight="1" x14ac:dyDescent="0.15"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7" t="s">
        <v>23</v>
      </c>
      <c r="P8" s="7">
        <f>COUNTIF(P3:P7,"Satisfied")</f>
        <v>3</v>
      </c>
      <c r="Q8" s="8" t="s">
        <v>24</v>
      </c>
      <c r="R8" s="8">
        <f>SUM(R3:R7)</f>
        <v>760000</v>
      </c>
      <c r="S8" s="8" t="str">
        <f>IF(R8&gt;T8,"&gt;",IF(R8=T8,"=","&lt;"))</f>
        <v>&lt;</v>
      </c>
      <c r="T8" s="8">
        <f>SUM(T3:T7)</f>
        <v>1624000</v>
      </c>
      <c r="U8" s="8" t="s">
        <v>25</v>
      </c>
      <c r="V8" s="8">
        <f>SUM(V3:V6)</f>
        <v>856000</v>
      </c>
      <c r="W8" s="9" t="s">
        <v>26</v>
      </c>
      <c r="X8" s="10">
        <f>AVERAGE(X3:X6)</f>
        <v>139.31796389423508</v>
      </c>
    </row>
    <row r="9" spans="1:24" ht="15.75" customHeight="1" x14ac:dyDescent="0.15"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1" t="s">
        <v>22</v>
      </c>
      <c r="P9" s="11">
        <f>COUNTIF(P3:P7,"Violated")</f>
        <v>2</v>
      </c>
      <c r="Q9" s="1"/>
      <c r="R9" s="1"/>
      <c r="S9" s="1"/>
      <c r="T9" s="1"/>
      <c r="U9" s="1"/>
      <c r="V9" s="1"/>
      <c r="W9" s="9" t="s">
        <v>27</v>
      </c>
      <c r="X9" s="10">
        <f>STDEV(X3:X6)</f>
        <v>75.322525186041943</v>
      </c>
    </row>
    <row r="10" spans="1:24" ht="15.75" customHeight="1" x14ac:dyDescent="0.15"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1" t="s">
        <v>28</v>
      </c>
      <c r="X10" s="11">
        <f>COUNTIF(W3:W7,"Uniform")</f>
        <v>0</v>
      </c>
    </row>
    <row r="11" spans="1:24" ht="15.75" customHeight="1" x14ac:dyDescent="0.15"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1" t="s">
        <v>29</v>
      </c>
      <c r="X11" s="11">
        <f>COUNTIF(W3:W7,"Non-uniform")</f>
        <v>5</v>
      </c>
    </row>
    <row r="12" spans="1:24" ht="15.75" customHeight="1" x14ac:dyDescent="0.15"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2"/>
      <c r="V12" s="1"/>
      <c r="W12" s="11" t="s">
        <v>30</v>
      </c>
      <c r="X12" s="11">
        <f>COUNTIF(W3:W7,"equal")</f>
        <v>0</v>
      </c>
    </row>
    <row r="13" spans="1:24" ht="15.75" customHeight="1" x14ac:dyDescent="0.15"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 t="s">
        <v>24</v>
      </c>
      <c r="X13" s="1">
        <f>SUM(X10:X12)</f>
        <v>5</v>
      </c>
    </row>
    <row r="14" spans="1:24" ht="15.75" customHeight="1" x14ac:dyDescent="0.15"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</row>
    <row r="15" spans="1:24" ht="15.75" customHeight="1" x14ac:dyDescent="0.15">
      <c r="A15" s="2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</row>
    <row r="16" spans="1:24" ht="15.75" customHeight="1" x14ac:dyDescent="0.15">
      <c r="A16" s="26" t="s">
        <v>31</v>
      </c>
      <c r="B16" s="27" t="s">
        <v>35</v>
      </c>
      <c r="C16" s="27" t="s">
        <v>36</v>
      </c>
      <c r="D16" s="26" t="s">
        <v>37</v>
      </c>
      <c r="E16" s="1"/>
      <c r="F16" s="26" t="s">
        <v>31</v>
      </c>
      <c r="G16" s="27" t="s">
        <v>35</v>
      </c>
      <c r="H16" s="27" t="s">
        <v>36</v>
      </c>
      <c r="I16" s="26" t="s">
        <v>37</v>
      </c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</row>
    <row r="17" spans="1:24" ht="15.75" customHeight="1" x14ac:dyDescent="0.15">
      <c r="A17" s="33">
        <v>1</v>
      </c>
      <c r="B17" s="33">
        <v>99</v>
      </c>
      <c r="C17" s="33">
        <v>122500</v>
      </c>
      <c r="D17" s="58">
        <v>1250</v>
      </c>
      <c r="E17" s="1"/>
      <c r="F17" s="52" t="s">
        <v>38</v>
      </c>
      <c r="G17" s="32">
        <v>99</v>
      </c>
      <c r="H17" s="32">
        <v>122500</v>
      </c>
      <c r="I17" s="34">
        <v>1250</v>
      </c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</row>
    <row r="18" spans="1:24" ht="15.75" customHeight="1" x14ac:dyDescent="0.15">
      <c r="A18" s="33">
        <v>2</v>
      </c>
      <c r="B18" s="33">
        <v>55</v>
      </c>
      <c r="C18" s="33">
        <v>67500</v>
      </c>
      <c r="D18" s="58"/>
      <c r="E18" s="1"/>
      <c r="F18" s="53"/>
      <c r="G18" s="22">
        <v>58</v>
      </c>
      <c r="H18" s="22">
        <v>142500</v>
      </c>
      <c r="I18" s="28">
        <v>2500</v>
      </c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</row>
    <row r="19" spans="1:24" ht="15.75" customHeight="1" x14ac:dyDescent="0.15">
      <c r="A19" s="33">
        <v>3</v>
      </c>
      <c r="B19" s="33">
        <v>181</v>
      </c>
      <c r="C19" s="33">
        <v>225000</v>
      </c>
      <c r="D19" s="58"/>
      <c r="E19" s="1"/>
      <c r="F19" s="53"/>
      <c r="G19" s="22">
        <v>28</v>
      </c>
      <c r="H19" s="22">
        <v>135000</v>
      </c>
      <c r="I19" s="28">
        <v>5000</v>
      </c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</row>
    <row r="20" spans="1:24" ht="15.75" customHeight="1" x14ac:dyDescent="0.15">
      <c r="A20" s="33">
        <v>4</v>
      </c>
      <c r="B20" s="33">
        <v>191</v>
      </c>
      <c r="C20" s="33">
        <v>237500</v>
      </c>
      <c r="D20" s="58"/>
      <c r="E20" s="1"/>
      <c r="F20" s="53"/>
      <c r="G20" s="22">
        <v>14</v>
      </c>
      <c r="H20" s="22">
        <v>130000</v>
      </c>
      <c r="I20" s="28">
        <v>10000</v>
      </c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</row>
    <row r="21" spans="1:24" ht="15.75" customHeight="1" x14ac:dyDescent="0.15">
      <c r="A21" s="33">
        <v>5</v>
      </c>
      <c r="B21" s="33">
        <v>37</v>
      </c>
      <c r="C21" s="33">
        <v>45000</v>
      </c>
      <c r="D21" s="58"/>
      <c r="E21" s="1"/>
      <c r="F21" s="53"/>
      <c r="G21" s="32">
        <v>8</v>
      </c>
      <c r="H21" s="32">
        <v>140000</v>
      </c>
      <c r="I21" s="34">
        <v>20000</v>
      </c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</row>
    <row r="22" spans="1:24" ht="15.75" customHeight="1" x14ac:dyDescent="0.15">
      <c r="A22" s="22">
        <v>1</v>
      </c>
      <c r="B22" s="22">
        <v>58</v>
      </c>
      <c r="C22" s="22">
        <v>142500</v>
      </c>
      <c r="D22" s="42">
        <v>2500</v>
      </c>
      <c r="E22" s="1"/>
      <c r="F22" s="53"/>
      <c r="G22" s="22">
        <v>5</v>
      </c>
      <c r="H22" s="22">
        <v>160000</v>
      </c>
      <c r="I22" s="28">
        <v>40000</v>
      </c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</row>
    <row r="23" spans="1:24" ht="15.75" customHeight="1" x14ac:dyDescent="0.15">
      <c r="A23" s="22">
        <v>2</v>
      </c>
      <c r="B23" s="22">
        <v>32</v>
      </c>
      <c r="C23" s="22">
        <v>77500</v>
      </c>
      <c r="D23" s="42"/>
      <c r="E23" s="1"/>
      <c r="F23" s="56" t="s">
        <v>39</v>
      </c>
      <c r="G23" s="33">
        <v>55</v>
      </c>
      <c r="H23" s="33">
        <v>67500</v>
      </c>
      <c r="I23" s="31">
        <v>1250</v>
      </c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</row>
    <row r="24" spans="1:24" ht="15.75" customHeight="1" x14ac:dyDescent="0.15">
      <c r="A24" s="22">
        <v>3</v>
      </c>
      <c r="B24" s="22">
        <v>100</v>
      </c>
      <c r="C24" s="22">
        <v>247500</v>
      </c>
      <c r="D24" s="42"/>
      <c r="E24" s="1"/>
      <c r="F24" s="56"/>
      <c r="G24" s="29">
        <v>32</v>
      </c>
      <c r="H24" s="29">
        <v>77500</v>
      </c>
      <c r="I24" s="31">
        <v>2500</v>
      </c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</row>
    <row r="25" spans="1:24" ht="15.75" customHeight="1" x14ac:dyDescent="0.15">
      <c r="A25" s="22">
        <v>4</v>
      </c>
      <c r="B25" s="22">
        <v>98</v>
      </c>
      <c r="C25" s="22">
        <v>247500</v>
      </c>
      <c r="D25" s="42"/>
      <c r="E25" s="1"/>
      <c r="F25" s="56"/>
      <c r="G25" s="29">
        <v>16</v>
      </c>
      <c r="H25" s="29">
        <v>75000</v>
      </c>
      <c r="I25" s="31">
        <v>5000</v>
      </c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</row>
    <row r="26" spans="1:24" ht="15.75" customHeight="1" x14ac:dyDescent="0.15">
      <c r="A26" s="22">
        <v>5</v>
      </c>
      <c r="B26" s="22">
        <v>24</v>
      </c>
      <c r="C26" s="22">
        <v>57500</v>
      </c>
      <c r="D26" s="42"/>
      <c r="E26" s="1"/>
      <c r="F26" s="56"/>
      <c r="G26" s="29">
        <v>8</v>
      </c>
      <c r="H26" s="29">
        <v>70000</v>
      </c>
      <c r="I26" s="31">
        <v>10000</v>
      </c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</row>
    <row r="27" spans="1:24" ht="15.75" customHeight="1" x14ac:dyDescent="0.15">
      <c r="A27" s="23">
        <v>1</v>
      </c>
      <c r="B27" s="23">
        <v>28</v>
      </c>
      <c r="C27" s="23">
        <v>135000</v>
      </c>
      <c r="D27" s="43">
        <v>5000</v>
      </c>
      <c r="E27" s="1"/>
      <c r="F27" s="56"/>
      <c r="G27" s="33">
        <v>5</v>
      </c>
      <c r="H27" s="33">
        <v>80000</v>
      </c>
      <c r="I27" s="31">
        <v>20000</v>
      </c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</row>
    <row r="28" spans="1:24" ht="15.75" customHeight="1" x14ac:dyDescent="0.15">
      <c r="A28" s="23">
        <v>2</v>
      </c>
      <c r="B28" s="23">
        <v>16</v>
      </c>
      <c r="C28" s="23">
        <v>75000</v>
      </c>
      <c r="D28" s="43"/>
      <c r="F28" s="57"/>
      <c r="G28" s="29">
        <v>3</v>
      </c>
      <c r="H28" s="29">
        <v>80000</v>
      </c>
      <c r="I28" s="31">
        <v>40000</v>
      </c>
    </row>
    <row r="29" spans="1:24" ht="15.75" customHeight="1" x14ac:dyDescent="0.15">
      <c r="A29" s="23">
        <v>3</v>
      </c>
      <c r="B29" s="23">
        <v>49</v>
      </c>
      <c r="C29" s="23">
        <v>240000</v>
      </c>
      <c r="D29" s="43"/>
      <c r="F29" s="52" t="s">
        <v>40</v>
      </c>
      <c r="G29" s="32">
        <v>181</v>
      </c>
      <c r="H29" s="32">
        <v>225000</v>
      </c>
      <c r="I29" s="34">
        <v>1250</v>
      </c>
    </row>
    <row r="30" spans="1:24" ht="15.75" customHeight="1" x14ac:dyDescent="0.15">
      <c r="A30" s="23">
        <v>4</v>
      </c>
      <c r="B30" s="23">
        <v>48</v>
      </c>
      <c r="C30" s="23">
        <v>235000</v>
      </c>
      <c r="D30" s="43"/>
      <c r="F30" s="53"/>
      <c r="G30" s="22">
        <v>100</v>
      </c>
      <c r="H30" s="22">
        <v>247500</v>
      </c>
      <c r="I30" s="28">
        <v>2500</v>
      </c>
    </row>
    <row r="31" spans="1:24" ht="15.75" customHeight="1" x14ac:dyDescent="0.15">
      <c r="A31" s="23">
        <v>5</v>
      </c>
      <c r="B31" s="23">
        <v>13</v>
      </c>
      <c r="C31" s="23">
        <v>60000</v>
      </c>
      <c r="D31" s="43"/>
      <c r="F31" s="53"/>
      <c r="G31" s="22">
        <v>49</v>
      </c>
      <c r="H31" s="22">
        <v>240000</v>
      </c>
      <c r="I31" s="28">
        <v>5000</v>
      </c>
    </row>
    <row r="32" spans="1:24" ht="15.75" customHeight="1" x14ac:dyDescent="0.15">
      <c r="A32" s="24">
        <v>1</v>
      </c>
      <c r="B32" s="24">
        <v>14</v>
      </c>
      <c r="C32" s="24">
        <v>130000</v>
      </c>
      <c r="D32" s="44">
        <v>10000</v>
      </c>
      <c r="F32" s="53"/>
      <c r="G32" s="22">
        <v>24</v>
      </c>
      <c r="H32" s="22">
        <v>230000</v>
      </c>
      <c r="I32" s="28">
        <v>10000</v>
      </c>
    </row>
    <row r="33" spans="1:9" ht="15.75" customHeight="1" x14ac:dyDescent="0.15">
      <c r="A33" s="24">
        <v>2</v>
      </c>
      <c r="B33" s="24">
        <v>8</v>
      </c>
      <c r="C33" s="24">
        <v>70000</v>
      </c>
      <c r="D33" s="44"/>
      <c r="F33" s="53"/>
      <c r="G33" s="32">
        <v>12</v>
      </c>
      <c r="H33" s="32">
        <v>220000</v>
      </c>
      <c r="I33" s="34">
        <v>20000</v>
      </c>
    </row>
    <row r="34" spans="1:9" ht="15.75" customHeight="1" x14ac:dyDescent="0.15">
      <c r="A34" s="24">
        <v>3</v>
      </c>
      <c r="B34" s="24">
        <v>24</v>
      </c>
      <c r="C34" s="24">
        <v>230000</v>
      </c>
      <c r="D34" s="44"/>
      <c r="F34" s="54"/>
      <c r="G34" s="32">
        <v>8</v>
      </c>
      <c r="H34" s="32">
        <v>280000</v>
      </c>
      <c r="I34" s="34">
        <v>40000</v>
      </c>
    </row>
    <row r="35" spans="1:9" ht="15.75" customHeight="1" x14ac:dyDescent="0.15">
      <c r="A35" s="24">
        <v>4</v>
      </c>
      <c r="B35" s="24">
        <v>23</v>
      </c>
      <c r="C35" s="24">
        <v>220000</v>
      </c>
      <c r="D35" s="44"/>
      <c r="F35" s="55" t="s">
        <v>41</v>
      </c>
      <c r="G35" s="33">
        <v>191</v>
      </c>
      <c r="H35" s="33">
        <v>237500</v>
      </c>
      <c r="I35" s="31">
        <v>1250</v>
      </c>
    </row>
    <row r="36" spans="1:9" ht="15.75" customHeight="1" x14ac:dyDescent="0.15">
      <c r="A36" s="24">
        <v>5</v>
      </c>
      <c r="B36" s="24">
        <v>7</v>
      </c>
      <c r="C36" s="24">
        <v>60000</v>
      </c>
      <c r="D36" s="44"/>
      <c r="F36" s="56"/>
      <c r="G36" s="29">
        <v>98</v>
      </c>
      <c r="H36" s="30">
        <v>242500</v>
      </c>
      <c r="I36" s="31">
        <v>2500</v>
      </c>
    </row>
    <row r="37" spans="1:9" ht="15.75" customHeight="1" x14ac:dyDescent="0.15">
      <c r="A37" s="25">
        <v>1</v>
      </c>
      <c r="B37" s="25">
        <v>8</v>
      </c>
      <c r="C37" s="25">
        <v>140000</v>
      </c>
      <c r="D37" s="45">
        <v>20000</v>
      </c>
      <c r="F37" s="56"/>
      <c r="G37" s="29">
        <v>48</v>
      </c>
      <c r="H37" s="29">
        <v>235000</v>
      </c>
      <c r="I37" s="31">
        <v>5000</v>
      </c>
    </row>
    <row r="38" spans="1:9" ht="15.75" customHeight="1" x14ac:dyDescent="0.15">
      <c r="A38" s="25">
        <v>2</v>
      </c>
      <c r="B38" s="25">
        <v>5</v>
      </c>
      <c r="C38" s="25">
        <v>80000</v>
      </c>
      <c r="D38" s="46"/>
      <c r="F38" s="56"/>
      <c r="G38" s="29">
        <v>23</v>
      </c>
      <c r="H38" s="29">
        <v>220000</v>
      </c>
      <c r="I38" s="31">
        <v>10000</v>
      </c>
    </row>
    <row r="39" spans="1:9" ht="15.75" customHeight="1" x14ac:dyDescent="0.15">
      <c r="A39" s="25">
        <v>3</v>
      </c>
      <c r="B39" s="25">
        <v>12</v>
      </c>
      <c r="C39" s="25">
        <v>220000</v>
      </c>
      <c r="D39" s="46"/>
      <c r="F39" s="56"/>
      <c r="G39" s="33">
        <v>12</v>
      </c>
      <c r="H39" s="33">
        <v>220000</v>
      </c>
      <c r="I39" s="31">
        <v>20000</v>
      </c>
    </row>
    <row r="40" spans="1:9" ht="15.75" customHeight="1" x14ac:dyDescent="0.15">
      <c r="A40" s="25">
        <v>4</v>
      </c>
      <c r="B40" s="25">
        <v>12</v>
      </c>
      <c r="C40" s="25">
        <v>220000</v>
      </c>
      <c r="D40" s="46"/>
      <c r="F40" s="57"/>
      <c r="G40" s="33">
        <v>7</v>
      </c>
      <c r="H40" s="33">
        <v>240000</v>
      </c>
      <c r="I40" s="31">
        <v>40000</v>
      </c>
    </row>
    <row r="41" spans="1:9" ht="15.75" customHeight="1" x14ac:dyDescent="0.15">
      <c r="A41" s="25">
        <v>5</v>
      </c>
      <c r="B41" s="25">
        <v>4</v>
      </c>
      <c r="C41" s="25">
        <v>60000</v>
      </c>
      <c r="D41" s="47"/>
      <c r="F41" s="52" t="s">
        <v>42</v>
      </c>
      <c r="G41" s="32">
        <v>37</v>
      </c>
      <c r="H41" s="32">
        <v>45000</v>
      </c>
      <c r="I41" s="34">
        <v>1250</v>
      </c>
    </row>
    <row r="42" spans="1:9" ht="15.75" customHeight="1" x14ac:dyDescent="0.15">
      <c r="A42" s="48">
        <v>1</v>
      </c>
      <c r="B42" s="48">
        <v>5</v>
      </c>
      <c r="C42" s="48">
        <v>160000</v>
      </c>
      <c r="D42" s="49">
        <v>40000</v>
      </c>
      <c r="F42" s="53"/>
      <c r="G42" s="22">
        <v>24</v>
      </c>
      <c r="H42" s="22">
        <v>57500</v>
      </c>
      <c r="I42" s="28">
        <v>2500</v>
      </c>
    </row>
    <row r="43" spans="1:9" ht="15.75" customHeight="1" x14ac:dyDescent="0.15">
      <c r="A43" s="48">
        <v>2</v>
      </c>
      <c r="B43" s="48">
        <v>3</v>
      </c>
      <c r="C43" s="48">
        <v>80000</v>
      </c>
      <c r="D43" s="50"/>
      <c r="F43" s="53"/>
      <c r="G43" s="22">
        <v>13</v>
      </c>
      <c r="H43" s="22">
        <v>60000</v>
      </c>
      <c r="I43" s="28">
        <v>5000</v>
      </c>
    </row>
    <row r="44" spans="1:9" ht="15.75" customHeight="1" x14ac:dyDescent="0.15">
      <c r="A44" s="48">
        <v>3</v>
      </c>
      <c r="B44" s="48">
        <v>8</v>
      </c>
      <c r="C44" s="48">
        <v>280000</v>
      </c>
      <c r="D44" s="50"/>
      <c r="F44" s="53"/>
      <c r="G44" s="22">
        <v>7</v>
      </c>
      <c r="H44" s="22">
        <v>60000</v>
      </c>
      <c r="I44" s="28">
        <v>10000</v>
      </c>
    </row>
    <row r="45" spans="1:9" ht="15.75" customHeight="1" x14ac:dyDescent="0.15">
      <c r="A45" s="48">
        <v>4</v>
      </c>
      <c r="B45" s="48">
        <v>7</v>
      </c>
      <c r="C45" s="48">
        <v>240000</v>
      </c>
      <c r="D45" s="50"/>
      <c r="F45" s="53"/>
      <c r="G45" s="32">
        <v>4</v>
      </c>
      <c r="H45" s="32">
        <v>60000</v>
      </c>
      <c r="I45" s="34">
        <v>20000</v>
      </c>
    </row>
    <row r="46" spans="1:9" ht="15.75" customHeight="1" x14ac:dyDescent="0.15">
      <c r="A46" s="48">
        <v>5</v>
      </c>
      <c r="B46" s="48">
        <v>3</v>
      </c>
      <c r="C46" s="48">
        <v>80000</v>
      </c>
      <c r="D46" s="51"/>
      <c r="F46" s="54"/>
      <c r="G46" s="32">
        <v>3</v>
      </c>
      <c r="H46" s="32">
        <v>80000</v>
      </c>
      <c r="I46" s="34">
        <v>40000</v>
      </c>
    </row>
    <row r="47" spans="1:9" ht="15.75" customHeight="1" x14ac:dyDescent="0.15"/>
    <row r="48" spans="1:9" ht="15.75" customHeight="1" x14ac:dyDescent="0.15"/>
    <row r="49" ht="15.75" customHeight="1" x14ac:dyDescent="0.15"/>
    <row r="50" ht="15.75" customHeight="1" x14ac:dyDescent="0.15"/>
    <row r="51" ht="15.75" customHeight="1" x14ac:dyDescent="0.15"/>
    <row r="52" ht="15.75" customHeight="1" x14ac:dyDescent="0.15"/>
    <row r="53" ht="15.75" customHeight="1" x14ac:dyDescent="0.15"/>
    <row r="54" ht="15.75" customHeight="1" x14ac:dyDescent="0.15"/>
    <row r="55" ht="15.75" customHeight="1" x14ac:dyDescent="0.15"/>
    <row r="56" ht="15.75" customHeight="1" x14ac:dyDescent="0.15"/>
    <row r="57" ht="15.75" customHeight="1" x14ac:dyDescent="0.15"/>
    <row r="58" ht="15.75" customHeight="1" x14ac:dyDescent="0.15"/>
    <row r="59" ht="15.75" customHeight="1" x14ac:dyDescent="0.15"/>
    <row r="60" ht="15.75" customHeight="1" x14ac:dyDescent="0.15"/>
    <row r="61" ht="15.75" customHeight="1" x14ac:dyDescent="0.15"/>
    <row r="62" ht="15.75" customHeight="1" x14ac:dyDescent="0.15"/>
    <row r="63" ht="15.75" customHeight="1" x14ac:dyDescent="0.15"/>
    <row r="64" ht="15.75" customHeight="1" x14ac:dyDescent="0.15"/>
    <row r="65" ht="15.75" customHeight="1" x14ac:dyDescent="0.15"/>
    <row r="66" ht="15.75" customHeight="1" x14ac:dyDescent="0.15"/>
    <row r="67" ht="15.75" customHeight="1" x14ac:dyDescent="0.15"/>
    <row r="68" ht="15.75" customHeight="1" x14ac:dyDescent="0.15"/>
    <row r="69" ht="15.75" customHeight="1" x14ac:dyDescent="0.15"/>
    <row r="70" ht="15.75" customHeight="1" x14ac:dyDescent="0.15"/>
    <row r="71" ht="15.75" customHeight="1" x14ac:dyDescent="0.15"/>
    <row r="72" ht="15.75" customHeight="1" x14ac:dyDescent="0.15"/>
    <row r="73" ht="15.75" customHeight="1" x14ac:dyDescent="0.15"/>
    <row r="74" ht="15.75" customHeight="1" x14ac:dyDescent="0.15"/>
    <row r="75" ht="15.75" customHeight="1" x14ac:dyDescent="0.15"/>
    <row r="76" ht="15.75" customHeight="1" x14ac:dyDescent="0.15"/>
    <row r="77" ht="15.75" customHeight="1" x14ac:dyDescent="0.15"/>
    <row r="78" ht="15.75" customHeight="1" x14ac:dyDescent="0.15"/>
    <row r="79" ht="15.75" customHeight="1" x14ac:dyDescent="0.15"/>
    <row r="80" ht="15.75" customHeight="1" x14ac:dyDescent="0.15"/>
    <row r="81" ht="15.75" customHeight="1" x14ac:dyDescent="0.15"/>
    <row r="82" ht="15.75" customHeight="1" x14ac:dyDescent="0.15"/>
    <row r="83" ht="15.75" customHeight="1" x14ac:dyDescent="0.15"/>
    <row r="84" ht="15.75" customHeight="1" x14ac:dyDescent="0.15"/>
    <row r="85" ht="15.75" customHeight="1" x14ac:dyDescent="0.15"/>
    <row r="86" ht="15.75" customHeight="1" x14ac:dyDescent="0.15"/>
    <row r="87" ht="15.75" customHeight="1" x14ac:dyDescent="0.15"/>
    <row r="88" ht="15.75" customHeight="1" x14ac:dyDescent="0.15"/>
    <row r="89" ht="15.75" customHeight="1" x14ac:dyDescent="0.15"/>
    <row r="90" ht="15.75" customHeight="1" x14ac:dyDescent="0.15"/>
    <row r="91" ht="15.75" customHeight="1" x14ac:dyDescent="0.15"/>
    <row r="92" ht="15.75" customHeight="1" x14ac:dyDescent="0.15"/>
    <row r="93" ht="15.75" customHeight="1" x14ac:dyDescent="0.15"/>
    <row r="94" ht="15.75" customHeight="1" x14ac:dyDescent="0.15"/>
    <row r="95" ht="15.75" customHeight="1" x14ac:dyDescent="0.15"/>
    <row r="96" ht="15.75" customHeight="1" x14ac:dyDescent="0.15"/>
    <row r="97" ht="15.75" customHeight="1" x14ac:dyDescent="0.15"/>
    <row r="98" ht="15.75" customHeight="1" x14ac:dyDescent="0.15"/>
    <row r="99" ht="15.75" customHeight="1" x14ac:dyDescent="0.15"/>
    <row r="100" ht="15.75" customHeight="1" x14ac:dyDescent="0.15"/>
    <row r="101" ht="15.75" customHeight="1" x14ac:dyDescent="0.15"/>
    <row r="102" ht="15.75" customHeight="1" x14ac:dyDescent="0.15"/>
    <row r="103" ht="15.75" customHeight="1" x14ac:dyDescent="0.15"/>
    <row r="104" ht="15.75" customHeight="1" x14ac:dyDescent="0.15"/>
    <row r="105" ht="15.75" customHeight="1" x14ac:dyDescent="0.15"/>
    <row r="106" ht="15.75" customHeight="1" x14ac:dyDescent="0.15"/>
    <row r="107" ht="15.75" customHeight="1" x14ac:dyDescent="0.15"/>
    <row r="108" ht="15.75" customHeight="1" x14ac:dyDescent="0.15"/>
    <row r="109" ht="15.75" customHeight="1" x14ac:dyDescent="0.15"/>
    <row r="110" ht="15.75" customHeight="1" x14ac:dyDescent="0.15"/>
    <row r="111" ht="15.75" customHeight="1" x14ac:dyDescent="0.15"/>
    <row r="112" ht="15.75" customHeight="1" x14ac:dyDescent="0.15"/>
    <row r="113" ht="15.75" customHeight="1" x14ac:dyDescent="0.15"/>
    <row r="114" ht="15.75" customHeight="1" x14ac:dyDescent="0.15"/>
    <row r="115" ht="15.75" customHeight="1" x14ac:dyDescent="0.15"/>
    <row r="116" ht="15.75" customHeight="1" x14ac:dyDescent="0.15"/>
    <row r="117" ht="15.75" customHeight="1" x14ac:dyDescent="0.15"/>
    <row r="118" ht="15.75" customHeight="1" x14ac:dyDescent="0.15"/>
    <row r="119" ht="15.75" customHeight="1" x14ac:dyDescent="0.15"/>
    <row r="120" ht="15.75" customHeight="1" x14ac:dyDescent="0.15"/>
    <row r="121" ht="15.75" customHeight="1" x14ac:dyDescent="0.15"/>
    <row r="122" ht="15.75" customHeight="1" x14ac:dyDescent="0.15"/>
    <row r="123" ht="15.75" customHeight="1" x14ac:dyDescent="0.15"/>
    <row r="124" ht="15.75" customHeight="1" x14ac:dyDescent="0.15"/>
    <row r="125" ht="15.75" customHeight="1" x14ac:dyDescent="0.15"/>
    <row r="126" ht="15.75" customHeight="1" x14ac:dyDescent="0.15"/>
    <row r="127" ht="15.75" customHeight="1" x14ac:dyDescent="0.15"/>
    <row r="128" ht="15.75" customHeight="1" x14ac:dyDescent="0.15"/>
    <row r="129" ht="15.75" customHeight="1" x14ac:dyDescent="0.15"/>
    <row r="130" ht="15.75" customHeight="1" x14ac:dyDescent="0.15"/>
    <row r="131" ht="15.75" customHeight="1" x14ac:dyDescent="0.15"/>
    <row r="132" ht="15.75" customHeight="1" x14ac:dyDescent="0.15"/>
    <row r="133" ht="15.75" customHeight="1" x14ac:dyDescent="0.15"/>
    <row r="134" ht="15.75" customHeight="1" x14ac:dyDescent="0.15"/>
    <row r="135" ht="15.75" customHeight="1" x14ac:dyDescent="0.15"/>
    <row r="136" ht="15.75" customHeight="1" x14ac:dyDescent="0.15"/>
    <row r="137" ht="15.75" customHeight="1" x14ac:dyDescent="0.15"/>
    <row r="138" ht="15.75" customHeight="1" x14ac:dyDescent="0.15"/>
    <row r="139" ht="15.75" customHeight="1" x14ac:dyDescent="0.15"/>
    <row r="140" ht="15.75" customHeight="1" x14ac:dyDescent="0.15"/>
    <row r="141" ht="15.75" customHeight="1" x14ac:dyDescent="0.15"/>
    <row r="142" ht="15.75" customHeight="1" x14ac:dyDescent="0.15"/>
    <row r="143" ht="15.75" customHeight="1" x14ac:dyDescent="0.15"/>
    <row r="144" ht="15.75" customHeight="1" x14ac:dyDescent="0.15"/>
    <row r="145" ht="15.75" customHeight="1" x14ac:dyDescent="0.15"/>
    <row r="146" ht="15.75" customHeight="1" x14ac:dyDescent="0.15"/>
    <row r="147" ht="15.75" customHeight="1" x14ac:dyDescent="0.15"/>
    <row r="148" ht="15.75" customHeight="1" x14ac:dyDescent="0.15"/>
    <row r="149" ht="15.75" customHeight="1" x14ac:dyDescent="0.15"/>
    <row r="150" ht="15.75" customHeight="1" x14ac:dyDescent="0.15"/>
    <row r="151" ht="15.75" customHeight="1" x14ac:dyDescent="0.15"/>
    <row r="152" ht="15.75" customHeight="1" x14ac:dyDescent="0.15"/>
    <row r="153" ht="15.75" customHeight="1" x14ac:dyDescent="0.15"/>
    <row r="154" ht="15.75" customHeight="1" x14ac:dyDescent="0.15"/>
    <row r="155" ht="15.75" customHeight="1" x14ac:dyDescent="0.15"/>
    <row r="156" ht="15.75" customHeight="1" x14ac:dyDescent="0.15"/>
    <row r="157" ht="15.75" customHeight="1" x14ac:dyDescent="0.15"/>
    <row r="158" ht="15.75" customHeight="1" x14ac:dyDescent="0.15"/>
    <row r="159" ht="15.75" customHeight="1" x14ac:dyDescent="0.15"/>
    <row r="160" ht="15.75" customHeight="1" x14ac:dyDescent="0.15"/>
    <row r="161" ht="15.75" customHeight="1" x14ac:dyDescent="0.15"/>
    <row r="162" ht="15.75" customHeight="1" x14ac:dyDescent="0.15"/>
    <row r="163" ht="15.75" customHeight="1" x14ac:dyDescent="0.15"/>
    <row r="164" ht="15.75" customHeight="1" x14ac:dyDescent="0.15"/>
    <row r="165" ht="15.75" customHeight="1" x14ac:dyDescent="0.15"/>
    <row r="166" ht="15.75" customHeight="1" x14ac:dyDescent="0.15"/>
    <row r="167" ht="15.75" customHeight="1" x14ac:dyDescent="0.15"/>
    <row r="168" ht="15.75" customHeight="1" x14ac:dyDescent="0.15"/>
    <row r="169" ht="15.75" customHeight="1" x14ac:dyDescent="0.15"/>
    <row r="170" ht="15.75" customHeight="1" x14ac:dyDescent="0.15"/>
    <row r="171" ht="15.75" customHeight="1" x14ac:dyDescent="0.15"/>
    <row r="172" ht="15.75" customHeight="1" x14ac:dyDescent="0.15"/>
    <row r="173" ht="15.75" customHeight="1" x14ac:dyDescent="0.15"/>
    <row r="174" ht="15.75" customHeight="1" x14ac:dyDescent="0.15"/>
    <row r="175" ht="15.75" customHeight="1" x14ac:dyDescent="0.15"/>
    <row r="176" ht="15.75" customHeight="1" x14ac:dyDescent="0.15"/>
    <row r="177" ht="15.75" customHeight="1" x14ac:dyDescent="0.15"/>
    <row r="178" ht="15.75" customHeight="1" x14ac:dyDescent="0.15"/>
    <row r="179" ht="15.75" customHeight="1" x14ac:dyDescent="0.15"/>
    <row r="180" ht="15.75" customHeight="1" x14ac:dyDescent="0.15"/>
    <row r="181" ht="15.75" customHeight="1" x14ac:dyDescent="0.15"/>
    <row r="182" ht="15.75" customHeight="1" x14ac:dyDescent="0.15"/>
    <row r="183" ht="15.75" customHeight="1" x14ac:dyDescent="0.15"/>
    <row r="184" ht="15.75" customHeight="1" x14ac:dyDescent="0.15"/>
    <row r="185" ht="15.75" customHeight="1" x14ac:dyDescent="0.15"/>
    <row r="186" ht="15.75" customHeight="1" x14ac:dyDescent="0.15"/>
    <row r="187" ht="15.75" customHeight="1" x14ac:dyDescent="0.15"/>
    <row r="188" ht="15.75" customHeight="1" x14ac:dyDescent="0.15"/>
    <row r="189" ht="15.75" customHeight="1" x14ac:dyDescent="0.15"/>
    <row r="190" ht="15.75" customHeight="1" x14ac:dyDescent="0.15"/>
    <row r="191" ht="15.75" customHeight="1" x14ac:dyDescent="0.15"/>
    <row r="192" ht="15.75" customHeight="1" x14ac:dyDescent="0.15"/>
    <row r="193" ht="15.75" customHeight="1" x14ac:dyDescent="0.15"/>
    <row r="194" ht="15.75" customHeight="1" x14ac:dyDescent="0.15"/>
    <row r="195" ht="15.75" customHeight="1" x14ac:dyDescent="0.15"/>
    <row r="196" ht="15.75" customHeight="1" x14ac:dyDescent="0.15"/>
    <row r="197" ht="15.75" customHeight="1" x14ac:dyDescent="0.15"/>
    <row r="198" ht="15.75" customHeight="1" x14ac:dyDescent="0.15"/>
    <row r="199" ht="15.75" customHeight="1" x14ac:dyDescent="0.15"/>
    <row r="200" ht="15.75" customHeight="1" x14ac:dyDescent="0.15"/>
    <row r="201" ht="15.75" customHeight="1" x14ac:dyDescent="0.15"/>
    <row r="202" ht="15.75" customHeight="1" x14ac:dyDescent="0.15"/>
    <row r="203" ht="15.75" customHeight="1" x14ac:dyDescent="0.15"/>
    <row r="204" ht="15.75" customHeight="1" x14ac:dyDescent="0.15"/>
    <row r="205" ht="15.75" customHeight="1" x14ac:dyDescent="0.15"/>
    <row r="206" ht="15.75" customHeight="1" x14ac:dyDescent="0.15"/>
    <row r="207" ht="15.75" customHeight="1" x14ac:dyDescent="0.15"/>
    <row r="208" ht="15.75" customHeight="1" x14ac:dyDescent="0.15"/>
    <row r="209" ht="15.75" customHeight="1" x14ac:dyDescent="0.15"/>
    <row r="210" ht="15.75" customHeight="1" x14ac:dyDescent="0.15"/>
    <row r="211" ht="15.75" customHeight="1" x14ac:dyDescent="0.15"/>
    <row r="212" ht="15.75" customHeight="1" x14ac:dyDescent="0.15"/>
    <row r="213" ht="15.75" customHeight="1" x14ac:dyDescent="0.15"/>
    <row r="214" ht="15.75" customHeight="1" x14ac:dyDescent="0.15"/>
    <row r="215" ht="15.75" customHeight="1" x14ac:dyDescent="0.15"/>
    <row r="216" ht="15.75" customHeight="1" x14ac:dyDescent="0.15"/>
    <row r="217" ht="15.75" customHeight="1" x14ac:dyDescent="0.15"/>
    <row r="218" ht="15.75" customHeight="1" x14ac:dyDescent="0.15"/>
    <row r="219" ht="15.75" customHeight="1" x14ac:dyDescent="0.15"/>
    <row r="220" ht="15.75" customHeight="1" x14ac:dyDescent="0.15"/>
    <row r="221" ht="15.75" customHeight="1" x14ac:dyDescent="0.15"/>
    <row r="222" ht="15.75" customHeight="1" x14ac:dyDescent="0.15"/>
    <row r="223" ht="15.75" customHeight="1" x14ac:dyDescent="0.15"/>
    <row r="224" ht="15.75" customHeight="1" x14ac:dyDescent="0.15"/>
    <row r="225" ht="15.75" customHeight="1" x14ac:dyDescent="0.15"/>
    <row r="226" ht="15.75" customHeight="1" x14ac:dyDescent="0.15"/>
    <row r="227" ht="15.75" customHeight="1" x14ac:dyDescent="0.15"/>
    <row r="228" ht="15.75" customHeight="1" x14ac:dyDescent="0.15"/>
    <row r="229" ht="15.75" customHeight="1" x14ac:dyDescent="0.15"/>
    <row r="230" ht="15.75" customHeight="1" x14ac:dyDescent="0.15"/>
    <row r="231" ht="15.75" customHeight="1" x14ac:dyDescent="0.15"/>
    <row r="232" ht="15.75" customHeight="1" x14ac:dyDescent="0.15"/>
    <row r="233" ht="15.75" customHeight="1" x14ac:dyDescent="0.15"/>
    <row r="234" ht="15.75" customHeight="1" x14ac:dyDescent="0.15"/>
    <row r="235" ht="15.75" customHeight="1" x14ac:dyDescent="0.15"/>
    <row r="236" ht="15.75" customHeight="1" x14ac:dyDescent="0.15"/>
    <row r="237" ht="15.75" customHeight="1" x14ac:dyDescent="0.15"/>
    <row r="238" ht="15.75" customHeight="1" x14ac:dyDescent="0.15"/>
    <row r="239" ht="15.75" customHeight="1" x14ac:dyDescent="0.15"/>
    <row r="240" ht="15.75" customHeight="1" x14ac:dyDescent="0.15"/>
    <row r="241" ht="15.75" customHeight="1" x14ac:dyDescent="0.15"/>
    <row r="242" ht="15.75" customHeight="1" x14ac:dyDescent="0.15"/>
    <row r="243" ht="15.75" customHeight="1" x14ac:dyDescent="0.15"/>
    <row r="244" ht="15.75" customHeight="1" x14ac:dyDescent="0.15"/>
    <row r="245" ht="15.75" customHeight="1" x14ac:dyDescent="0.15"/>
    <row r="246" ht="15.75" customHeight="1" x14ac:dyDescent="0.15"/>
    <row r="247" ht="15.75" customHeight="1" x14ac:dyDescent="0.15"/>
    <row r="248" ht="15.75" customHeight="1" x14ac:dyDescent="0.15"/>
    <row r="249" ht="15.75" customHeight="1" x14ac:dyDescent="0.15"/>
    <row r="250" ht="15.75" customHeight="1" x14ac:dyDescent="0.15"/>
    <row r="251" ht="15.75" customHeight="1" x14ac:dyDescent="0.15"/>
    <row r="252" ht="15.75" customHeight="1" x14ac:dyDescent="0.15"/>
    <row r="253" ht="15.75" customHeight="1" x14ac:dyDescent="0.15"/>
    <row r="254" ht="15.75" customHeight="1" x14ac:dyDescent="0.15"/>
    <row r="255" ht="15.75" customHeight="1" x14ac:dyDescent="0.15"/>
    <row r="256" ht="15.75" customHeight="1" x14ac:dyDescent="0.15"/>
    <row r="257" ht="15.75" customHeight="1" x14ac:dyDescent="0.15"/>
    <row r="258" ht="15.75" customHeight="1" x14ac:dyDescent="0.15"/>
    <row r="259" ht="15.75" customHeight="1" x14ac:dyDescent="0.15"/>
    <row r="260" ht="15.75" customHeight="1" x14ac:dyDescent="0.15"/>
    <row r="261" ht="15.75" customHeight="1" x14ac:dyDescent="0.15"/>
    <row r="262" ht="15.75" customHeight="1" x14ac:dyDescent="0.15"/>
    <row r="263" ht="15.75" customHeight="1" x14ac:dyDescent="0.15"/>
    <row r="264" ht="15.75" customHeight="1" x14ac:dyDescent="0.15"/>
    <row r="265" ht="15.75" customHeight="1" x14ac:dyDescent="0.15"/>
    <row r="266" ht="15.75" customHeight="1" x14ac:dyDescent="0.15"/>
    <row r="267" ht="15.75" customHeight="1" x14ac:dyDescent="0.15"/>
    <row r="268" ht="15.75" customHeight="1" x14ac:dyDescent="0.15"/>
    <row r="269" ht="15.75" customHeight="1" x14ac:dyDescent="0.15"/>
    <row r="270" ht="15.75" customHeight="1" x14ac:dyDescent="0.15"/>
    <row r="271" ht="15.75" customHeight="1" x14ac:dyDescent="0.15"/>
    <row r="272" ht="15.75" customHeight="1" x14ac:dyDescent="0.15"/>
    <row r="273" ht="15.75" customHeight="1" x14ac:dyDescent="0.15"/>
    <row r="274" ht="15.75" customHeight="1" x14ac:dyDescent="0.15"/>
    <row r="275" ht="15.75" customHeight="1" x14ac:dyDescent="0.15"/>
    <row r="276" ht="15.75" customHeight="1" x14ac:dyDescent="0.15"/>
    <row r="277" ht="15.75" customHeight="1" x14ac:dyDescent="0.15"/>
    <row r="278" ht="15.75" customHeight="1" x14ac:dyDescent="0.15"/>
    <row r="279" ht="15.75" customHeight="1" x14ac:dyDescent="0.15"/>
    <row r="280" ht="15.75" customHeight="1" x14ac:dyDescent="0.15"/>
    <row r="281" ht="15.75" customHeight="1" x14ac:dyDescent="0.15"/>
    <row r="282" ht="15.75" customHeight="1" x14ac:dyDescent="0.15"/>
    <row r="283" ht="15.75" customHeight="1" x14ac:dyDescent="0.15"/>
    <row r="284" ht="15.75" customHeight="1" x14ac:dyDescent="0.15"/>
    <row r="285" ht="15.75" customHeight="1" x14ac:dyDescent="0.15"/>
    <row r="286" ht="15.75" customHeight="1" x14ac:dyDescent="0.15"/>
    <row r="287" ht="15.75" customHeight="1" x14ac:dyDescent="0.15"/>
    <row r="288" ht="15.75" customHeight="1" x14ac:dyDescent="0.15"/>
    <row r="289" ht="15.75" customHeight="1" x14ac:dyDescent="0.15"/>
    <row r="290" ht="15.75" customHeight="1" x14ac:dyDescent="0.15"/>
    <row r="291" ht="15.75" customHeight="1" x14ac:dyDescent="0.15"/>
    <row r="292" ht="15.75" customHeight="1" x14ac:dyDescent="0.15"/>
    <row r="293" ht="15.75" customHeight="1" x14ac:dyDescent="0.15"/>
    <row r="294" ht="15.75" customHeight="1" x14ac:dyDescent="0.15"/>
    <row r="295" ht="15.75" customHeight="1" x14ac:dyDescent="0.15"/>
    <row r="296" ht="15.75" customHeight="1" x14ac:dyDescent="0.15"/>
    <row r="297" ht="15.75" customHeight="1" x14ac:dyDescent="0.15"/>
    <row r="298" ht="15.75" customHeight="1" x14ac:dyDescent="0.15"/>
    <row r="299" ht="15.75" customHeight="1" x14ac:dyDescent="0.15"/>
    <row r="300" ht="15.75" customHeight="1" x14ac:dyDescent="0.15"/>
    <row r="301" ht="15.75" customHeight="1" x14ac:dyDescent="0.15"/>
    <row r="302" ht="15.75" customHeight="1" x14ac:dyDescent="0.15"/>
    <row r="303" ht="15.75" customHeight="1" x14ac:dyDescent="0.15"/>
    <row r="304" ht="15.75" customHeight="1" x14ac:dyDescent="0.15"/>
    <row r="305" ht="15.75" customHeight="1" x14ac:dyDescent="0.15"/>
    <row r="306" ht="15.75" customHeight="1" x14ac:dyDescent="0.15"/>
    <row r="307" ht="15.75" customHeight="1" x14ac:dyDescent="0.15"/>
    <row r="308" ht="15.75" customHeight="1" x14ac:dyDescent="0.15"/>
    <row r="309" ht="15.75" customHeight="1" x14ac:dyDescent="0.15"/>
    <row r="310" ht="15.75" customHeight="1" x14ac:dyDescent="0.15"/>
    <row r="311" ht="15.75" customHeight="1" x14ac:dyDescent="0.15"/>
    <row r="312" ht="15.75" customHeight="1" x14ac:dyDescent="0.15"/>
    <row r="313" ht="15.75" customHeight="1" x14ac:dyDescent="0.15"/>
    <row r="314" ht="15.75" customHeight="1" x14ac:dyDescent="0.15"/>
    <row r="315" ht="15.75" customHeight="1" x14ac:dyDescent="0.15"/>
    <row r="316" ht="15.75" customHeight="1" x14ac:dyDescent="0.15"/>
    <row r="317" ht="15.75" customHeight="1" x14ac:dyDescent="0.15"/>
    <row r="318" ht="15.75" customHeight="1" x14ac:dyDescent="0.15"/>
    <row r="319" ht="15.75" customHeight="1" x14ac:dyDescent="0.15"/>
    <row r="320" ht="15.75" customHeight="1" x14ac:dyDescent="0.15"/>
    <row r="321" ht="15.75" customHeight="1" x14ac:dyDescent="0.15"/>
    <row r="322" ht="15.75" customHeight="1" x14ac:dyDescent="0.15"/>
    <row r="323" ht="15.75" customHeight="1" x14ac:dyDescent="0.15"/>
    <row r="324" ht="15.75" customHeight="1" x14ac:dyDescent="0.15"/>
    <row r="325" ht="15.75" customHeight="1" x14ac:dyDescent="0.15"/>
    <row r="326" ht="15.75" customHeight="1" x14ac:dyDescent="0.15"/>
    <row r="327" ht="15.75" customHeight="1" x14ac:dyDescent="0.15"/>
    <row r="328" ht="15.75" customHeight="1" x14ac:dyDescent="0.15"/>
    <row r="329" ht="15.75" customHeight="1" x14ac:dyDescent="0.15"/>
    <row r="330" ht="15.75" customHeight="1" x14ac:dyDescent="0.15"/>
    <row r="331" ht="15.75" customHeight="1" x14ac:dyDescent="0.15"/>
    <row r="332" ht="15.75" customHeight="1" x14ac:dyDescent="0.15"/>
    <row r="333" ht="15.75" customHeight="1" x14ac:dyDescent="0.15"/>
    <row r="334" ht="15.75" customHeight="1" x14ac:dyDescent="0.15"/>
    <row r="335" ht="15.75" customHeight="1" x14ac:dyDescent="0.15"/>
    <row r="336" ht="15.75" customHeight="1" x14ac:dyDescent="0.15"/>
    <row r="337" ht="15.75" customHeight="1" x14ac:dyDescent="0.15"/>
    <row r="338" ht="15.75" customHeight="1" x14ac:dyDescent="0.15"/>
    <row r="339" ht="15.75" customHeight="1" x14ac:dyDescent="0.15"/>
    <row r="340" ht="15.75" customHeight="1" x14ac:dyDescent="0.15"/>
    <row r="341" ht="15.75" customHeight="1" x14ac:dyDescent="0.15"/>
    <row r="342" ht="15.75" customHeight="1" x14ac:dyDescent="0.15"/>
    <row r="343" ht="15.75" customHeight="1" x14ac:dyDescent="0.15"/>
    <row r="344" ht="15.75" customHeight="1" x14ac:dyDescent="0.15"/>
    <row r="345" ht="15.75" customHeight="1" x14ac:dyDescent="0.15"/>
    <row r="346" ht="15.75" customHeight="1" x14ac:dyDescent="0.15"/>
    <row r="347" ht="15.75" customHeight="1" x14ac:dyDescent="0.15"/>
    <row r="348" ht="15.75" customHeight="1" x14ac:dyDescent="0.15"/>
    <row r="349" ht="15.75" customHeight="1" x14ac:dyDescent="0.15"/>
    <row r="350" ht="15.75" customHeight="1" x14ac:dyDescent="0.15"/>
    <row r="351" ht="15.75" customHeight="1" x14ac:dyDescent="0.15"/>
    <row r="352" ht="15.75" customHeight="1" x14ac:dyDescent="0.15"/>
    <row r="353" ht="15.75" customHeight="1" x14ac:dyDescent="0.15"/>
    <row r="354" ht="15.75" customHeight="1" x14ac:dyDescent="0.15"/>
    <row r="355" ht="15.75" customHeight="1" x14ac:dyDescent="0.15"/>
    <row r="356" ht="15.75" customHeight="1" x14ac:dyDescent="0.15"/>
    <row r="357" ht="15.75" customHeight="1" x14ac:dyDescent="0.15"/>
    <row r="358" ht="15.75" customHeight="1" x14ac:dyDescent="0.15"/>
    <row r="359" ht="15.75" customHeight="1" x14ac:dyDescent="0.15"/>
    <row r="360" ht="15.75" customHeight="1" x14ac:dyDescent="0.15"/>
    <row r="361" ht="15.75" customHeight="1" x14ac:dyDescent="0.15"/>
    <row r="362" ht="15.75" customHeight="1" x14ac:dyDescent="0.15"/>
    <row r="363" ht="15.75" customHeight="1" x14ac:dyDescent="0.15"/>
    <row r="364" ht="15.75" customHeight="1" x14ac:dyDescent="0.15"/>
    <row r="365" ht="15.75" customHeight="1" x14ac:dyDescent="0.15"/>
    <row r="366" ht="15.75" customHeight="1" x14ac:dyDescent="0.15"/>
    <row r="367" ht="15.75" customHeight="1" x14ac:dyDescent="0.15"/>
    <row r="368" ht="15.75" customHeight="1" x14ac:dyDescent="0.15"/>
    <row r="369" ht="15.75" customHeight="1" x14ac:dyDescent="0.15"/>
    <row r="370" ht="15.75" customHeight="1" x14ac:dyDescent="0.15"/>
    <row r="371" ht="15.75" customHeight="1" x14ac:dyDescent="0.15"/>
    <row r="372" ht="15.75" customHeight="1" x14ac:dyDescent="0.15"/>
    <row r="373" ht="15.75" customHeight="1" x14ac:dyDescent="0.15"/>
    <row r="374" ht="15.75" customHeight="1" x14ac:dyDescent="0.15"/>
    <row r="375" ht="15.75" customHeight="1" x14ac:dyDescent="0.15"/>
    <row r="376" ht="15.75" customHeight="1" x14ac:dyDescent="0.15"/>
    <row r="377" ht="15.75" customHeight="1" x14ac:dyDescent="0.15"/>
    <row r="378" ht="15.75" customHeight="1" x14ac:dyDescent="0.15"/>
    <row r="379" ht="15.75" customHeight="1" x14ac:dyDescent="0.15"/>
    <row r="380" ht="15.75" customHeight="1" x14ac:dyDescent="0.15"/>
    <row r="381" ht="15.75" customHeight="1" x14ac:dyDescent="0.15"/>
    <row r="382" ht="15.75" customHeight="1" x14ac:dyDescent="0.15"/>
    <row r="383" ht="15.75" customHeight="1" x14ac:dyDescent="0.15"/>
    <row r="384" ht="15.75" customHeight="1" x14ac:dyDescent="0.15"/>
    <row r="385" ht="15.75" customHeight="1" x14ac:dyDescent="0.15"/>
    <row r="386" ht="15.75" customHeight="1" x14ac:dyDescent="0.15"/>
    <row r="387" ht="15.75" customHeight="1" x14ac:dyDescent="0.15"/>
    <row r="388" ht="15.75" customHeight="1" x14ac:dyDescent="0.15"/>
    <row r="389" ht="15.75" customHeight="1" x14ac:dyDescent="0.15"/>
    <row r="390" ht="15.75" customHeight="1" x14ac:dyDescent="0.15"/>
    <row r="391" ht="15.75" customHeight="1" x14ac:dyDescent="0.15"/>
    <row r="392" ht="15.75" customHeight="1" x14ac:dyDescent="0.15"/>
    <row r="393" ht="15.75" customHeight="1" x14ac:dyDescent="0.15"/>
    <row r="394" ht="15.75" customHeight="1" x14ac:dyDescent="0.15"/>
    <row r="395" ht="15.75" customHeight="1" x14ac:dyDescent="0.15"/>
    <row r="396" ht="15.75" customHeight="1" x14ac:dyDescent="0.15"/>
    <row r="397" ht="15.75" customHeight="1" x14ac:dyDescent="0.15"/>
    <row r="398" ht="15.75" customHeight="1" x14ac:dyDescent="0.15"/>
    <row r="399" ht="15.75" customHeight="1" x14ac:dyDescent="0.15"/>
    <row r="400" ht="15.75" customHeight="1" x14ac:dyDescent="0.15"/>
    <row r="401" ht="15.75" customHeight="1" x14ac:dyDescent="0.15"/>
    <row r="402" ht="15.75" customHeight="1" x14ac:dyDescent="0.15"/>
    <row r="403" ht="15.75" customHeight="1" x14ac:dyDescent="0.15"/>
    <row r="404" ht="15.75" customHeight="1" x14ac:dyDescent="0.15"/>
    <row r="405" ht="15.75" customHeight="1" x14ac:dyDescent="0.15"/>
    <row r="406" ht="15.75" customHeight="1" x14ac:dyDescent="0.15"/>
    <row r="407" ht="15.75" customHeight="1" x14ac:dyDescent="0.15"/>
    <row r="408" ht="15.75" customHeight="1" x14ac:dyDescent="0.15"/>
    <row r="409" ht="15.75" customHeight="1" x14ac:dyDescent="0.15"/>
    <row r="410" ht="15.75" customHeight="1" x14ac:dyDescent="0.15"/>
    <row r="411" ht="15.75" customHeight="1" x14ac:dyDescent="0.15"/>
    <row r="412" ht="15.75" customHeight="1" x14ac:dyDescent="0.15"/>
    <row r="413" ht="15.75" customHeight="1" x14ac:dyDescent="0.15"/>
    <row r="414" ht="15.75" customHeight="1" x14ac:dyDescent="0.15"/>
    <row r="415" ht="15.75" customHeight="1" x14ac:dyDescent="0.15"/>
    <row r="416" ht="15.75" customHeight="1" x14ac:dyDescent="0.15"/>
    <row r="417" ht="15.75" customHeight="1" x14ac:dyDescent="0.15"/>
    <row r="418" ht="15.75" customHeight="1" x14ac:dyDescent="0.15"/>
    <row r="419" ht="15.75" customHeight="1" x14ac:dyDescent="0.15"/>
    <row r="420" ht="15.75" customHeight="1" x14ac:dyDescent="0.15"/>
    <row r="421" ht="15.75" customHeight="1" x14ac:dyDescent="0.15"/>
    <row r="422" ht="15.75" customHeight="1" x14ac:dyDescent="0.15"/>
    <row r="423" ht="15.75" customHeight="1" x14ac:dyDescent="0.15"/>
    <row r="424" ht="15.75" customHeight="1" x14ac:dyDescent="0.15"/>
    <row r="425" ht="15.75" customHeight="1" x14ac:dyDescent="0.15"/>
    <row r="426" ht="15.75" customHeight="1" x14ac:dyDescent="0.15"/>
    <row r="427" ht="15.75" customHeight="1" x14ac:dyDescent="0.15"/>
    <row r="428" ht="15.75" customHeight="1" x14ac:dyDescent="0.15"/>
    <row r="429" ht="15.75" customHeight="1" x14ac:dyDescent="0.15"/>
    <row r="430" ht="15.75" customHeight="1" x14ac:dyDescent="0.15"/>
    <row r="431" ht="15.75" customHeight="1" x14ac:dyDescent="0.15"/>
    <row r="432" ht="15.75" customHeight="1" x14ac:dyDescent="0.15"/>
    <row r="433" ht="15.75" customHeight="1" x14ac:dyDescent="0.15"/>
    <row r="434" ht="15.75" customHeight="1" x14ac:dyDescent="0.15"/>
    <row r="435" ht="15.75" customHeight="1" x14ac:dyDescent="0.15"/>
    <row r="436" ht="15.75" customHeight="1" x14ac:dyDescent="0.15"/>
    <row r="437" ht="15.75" customHeight="1" x14ac:dyDescent="0.15"/>
    <row r="438" ht="15.75" customHeight="1" x14ac:dyDescent="0.15"/>
    <row r="439" ht="15.75" customHeight="1" x14ac:dyDescent="0.15"/>
    <row r="440" ht="15.75" customHeight="1" x14ac:dyDescent="0.15"/>
    <row r="441" ht="15.75" customHeight="1" x14ac:dyDescent="0.15"/>
    <row r="442" ht="15.75" customHeight="1" x14ac:dyDescent="0.15"/>
    <row r="443" ht="15.75" customHeight="1" x14ac:dyDescent="0.15"/>
    <row r="444" ht="15.75" customHeight="1" x14ac:dyDescent="0.15"/>
    <row r="445" ht="15.75" customHeight="1" x14ac:dyDescent="0.15"/>
    <row r="446" ht="15.75" customHeight="1" x14ac:dyDescent="0.15"/>
    <row r="447" ht="15.75" customHeight="1" x14ac:dyDescent="0.15"/>
    <row r="448" ht="15.75" customHeight="1" x14ac:dyDescent="0.15"/>
    <row r="449" ht="15.75" customHeight="1" x14ac:dyDescent="0.15"/>
    <row r="450" ht="15.75" customHeight="1" x14ac:dyDescent="0.15"/>
    <row r="451" ht="15.75" customHeight="1" x14ac:dyDescent="0.15"/>
    <row r="452" ht="15.75" customHeight="1" x14ac:dyDescent="0.15"/>
    <row r="453" ht="15.75" customHeight="1" x14ac:dyDescent="0.15"/>
    <row r="454" ht="15.75" customHeight="1" x14ac:dyDescent="0.15"/>
    <row r="455" ht="15.75" customHeight="1" x14ac:dyDescent="0.15"/>
    <row r="456" ht="15.75" customHeight="1" x14ac:dyDescent="0.15"/>
    <row r="457" ht="15.75" customHeight="1" x14ac:dyDescent="0.15"/>
    <row r="458" ht="15.75" customHeight="1" x14ac:dyDescent="0.15"/>
    <row r="459" ht="15.75" customHeight="1" x14ac:dyDescent="0.15"/>
    <row r="460" ht="15.75" customHeight="1" x14ac:dyDescent="0.15"/>
    <row r="461" ht="15.75" customHeight="1" x14ac:dyDescent="0.15"/>
    <row r="462" ht="15.75" customHeight="1" x14ac:dyDescent="0.15"/>
    <row r="463" ht="15.75" customHeight="1" x14ac:dyDescent="0.15"/>
    <row r="464" ht="15.75" customHeight="1" x14ac:dyDescent="0.15"/>
    <row r="465" ht="15.75" customHeight="1" x14ac:dyDescent="0.15"/>
    <row r="466" ht="15.75" customHeight="1" x14ac:dyDescent="0.15"/>
    <row r="467" ht="15.75" customHeight="1" x14ac:dyDescent="0.15"/>
    <row r="468" ht="15.75" customHeight="1" x14ac:dyDescent="0.15"/>
    <row r="469" ht="15.75" customHeight="1" x14ac:dyDescent="0.15"/>
    <row r="470" ht="15.75" customHeight="1" x14ac:dyDescent="0.15"/>
    <row r="471" ht="15.75" customHeight="1" x14ac:dyDescent="0.15"/>
    <row r="472" ht="15.75" customHeight="1" x14ac:dyDescent="0.15"/>
    <row r="473" ht="15.75" customHeight="1" x14ac:dyDescent="0.15"/>
    <row r="474" ht="15.75" customHeight="1" x14ac:dyDescent="0.15"/>
    <row r="475" ht="15.75" customHeight="1" x14ac:dyDescent="0.15"/>
    <row r="476" ht="15.75" customHeight="1" x14ac:dyDescent="0.15"/>
    <row r="477" ht="15.75" customHeight="1" x14ac:dyDescent="0.15"/>
    <row r="478" ht="15.75" customHeight="1" x14ac:dyDescent="0.15"/>
    <row r="479" ht="15.75" customHeight="1" x14ac:dyDescent="0.15"/>
    <row r="480" ht="15.75" customHeight="1" x14ac:dyDescent="0.15"/>
    <row r="481" ht="15.75" customHeight="1" x14ac:dyDescent="0.15"/>
    <row r="482" ht="15.75" customHeight="1" x14ac:dyDescent="0.15"/>
    <row r="483" ht="15.75" customHeight="1" x14ac:dyDescent="0.15"/>
    <row r="484" ht="15.75" customHeight="1" x14ac:dyDescent="0.15"/>
    <row r="485" ht="15.75" customHeight="1" x14ac:dyDescent="0.15"/>
    <row r="486" ht="15.75" customHeight="1" x14ac:dyDescent="0.15"/>
    <row r="487" ht="15.75" customHeight="1" x14ac:dyDescent="0.15"/>
    <row r="488" ht="15.75" customHeight="1" x14ac:dyDescent="0.15"/>
    <row r="489" ht="15.75" customHeight="1" x14ac:dyDescent="0.15"/>
    <row r="490" ht="15.75" customHeight="1" x14ac:dyDescent="0.15"/>
    <row r="491" ht="15.75" customHeight="1" x14ac:dyDescent="0.15"/>
    <row r="492" ht="15.75" customHeight="1" x14ac:dyDescent="0.15"/>
    <row r="493" ht="15.75" customHeight="1" x14ac:dyDescent="0.15"/>
    <row r="494" ht="15.75" customHeight="1" x14ac:dyDescent="0.15"/>
    <row r="495" ht="15.75" customHeight="1" x14ac:dyDescent="0.15"/>
    <row r="496" ht="15.75" customHeight="1" x14ac:dyDescent="0.15"/>
    <row r="497" ht="15.75" customHeight="1" x14ac:dyDescent="0.15"/>
    <row r="498" ht="15.75" customHeight="1" x14ac:dyDescent="0.15"/>
    <row r="499" ht="15.75" customHeight="1" x14ac:dyDescent="0.15"/>
    <row r="500" ht="15.75" customHeight="1" x14ac:dyDescent="0.15"/>
    <row r="501" ht="15.75" customHeight="1" x14ac:dyDescent="0.15"/>
    <row r="502" ht="15.75" customHeight="1" x14ac:dyDescent="0.15"/>
    <row r="503" ht="15.75" customHeight="1" x14ac:dyDescent="0.15"/>
    <row r="504" ht="15.75" customHeight="1" x14ac:dyDescent="0.15"/>
    <row r="505" ht="15.75" customHeight="1" x14ac:dyDescent="0.15"/>
    <row r="506" ht="15.75" customHeight="1" x14ac:dyDescent="0.15"/>
    <row r="507" ht="15.75" customHeight="1" x14ac:dyDescent="0.15"/>
    <row r="508" ht="15.75" customHeight="1" x14ac:dyDescent="0.15"/>
    <row r="509" ht="15.75" customHeight="1" x14ac:dyDescent="0.15"/>
    <row r="510" ht="15.75" customHeight="1" x14ac:dyDescent="0.15"/>
    <row r="511" ht="15.75" customHeight="1" x14ac:dyDescent="0.15"/>
    <row r="512" ht="15.75" customHeight="1" x14ac:dyDescent="0.15"/>
    <row r="513" ht="15.75" customHeight="1" x14ac:dyDescent="0.15"/>
    <row r="514" ht="15.75" customHeight="1" x14ac:dyDescent="0.15"/>
    <row r="515" ht="15.75" customHeight="1" x14ac:dyDescent="0.15"/>
    <row r="516" ht="15.75" customHeight="1" x14ac:dyDescent="0.15"/>
    <row r="517" ht="15.75" customHeight="1" x14ac:dyDescent="0.15"/>
    <row r="518" ht="15.75" customHeight="1" x14ac:dyDescent="0.15"/>
    <row r="519" ht="15.75" customHeight="1" x14ac:dyDescent="0.15"/>
    <row r="520" ht="15.75" customHeight="1" x14ac:dyDescent="0.15"/>
    <row r="521" ht="15.75" customHeight="1" x14ac:dyDescent="0.15"/>
    <row r="522" ht="15.75" customHeight="1" x14ac:dyDescent="0.15"/>
    <row r="523" ht="15.75" customHeight="1" x14ac:dyDescent="0.15"/>
    <row r="524" ht="15.75" customHeight="1" x14ac:dyDescent="0.15"/>
    <row r="525" ht="15.75" customHeight="1" x14ac:dyDescent="0.15"/>
    <row r="526" ht="15.75" customHeight="1" x14ac:dyDescent="0.15"/>
    <row r="527" ht="15.75" customHeight="1" x14ac:dyDescent="0.15"/>
    <row r="528" ht="15.75" customHeight="1" x14ac:dyDescent="0.15"/>
    <row r="529" ht="15.75" customHeight="1" x14ac:dyDescent="0.15"/>
    <row r="530" ht="15.75" customHeight="1" x14ac:dyDescent="0.15"/>
    <row r="531" ht="15.75" customHeight="1" x14ac:dyDescent="0.15"/>
    <row r="532" ht="15.75" customHeight="1" x14ac:dyDescent="0.15"/>
    <row r="533" ht="15.75" customHeight="1" x14ac:dyDescent="0.15"/>
    <row r="534" ht="15.75" customHeight="1" x14ac:dyDescent="0.15"/>
    <row r="535" ht="15.75" customHeight="1" x14ac:dyDescent="0.15"/>
    <row r="536" ht="15.75" customHeight="1" x14ac:dyDescent="0.15"/>
    <row r="537" ht="15.75" customHeight="1" x14ac:dyDescent="0.15"/>
    <row r="538" ht="15.75" customHeight="1" x14ac:dyDescent="0.15"/>
    <row r="539" ht="15.75" customHeight="1" x14ac:dyDescent="0.15"/>
    <row r="540" ht="15.75" customHeight="1" x14ac:dyDescent="0.15"/>
    <row r="541" ht="15.75" customHeight="1" x14ac:dyDescent="0.15"/>
    <row r="542" ht="15.75" customHeight="1" x14ac:dyDescent="0.15"/>
    <row r="543" ht="15.75" customHeight="1" x14ac:dyDescent="0.15"/>
    <row r="544" ht="15.75" customHeight="1" x14ac:dyDescent="0.15"/>
    <row r="545" ht="15.75" customHeight="1" x14ac:dyDescent="0.15"/>
    <row r="546" ht="15.75" customHeight="1" x14ac:dyDescent="0.15"/>
    <row r="547" ht="15.75" customHeight="1" x14ac:dyDescent="0.15"/>
    <row r="548" ht="15.75" customHeight="1" x14ac:dyDescent="0.15"/>
    <row r="549" ht="15.75" customHeight="1" x14ac:dyDescent="0.15"/>
    <row r="550" ht="15.75" customHeight="1" x14ac:dyDescent="0.15"/>
    <row r="551" ht="15.75" customHeight="1" x14ac:dyDescent="0.15"/>
    <row r="552" ht="15.75" customHeight="1" x14ac:dyDescent="0.15"/>
    <row r="553" ht="15.75" customHeight="1" x14ac:dyDescent="0.15"/>
    <row r="554" ht="15.75" customHeight="1" x14ac:dyDescent="0.15"/>
    <row r="555" ht="15.75" customHeight="1" x14ac:dyDescent="0.15"/>
    <row r="556" ht="15.75" customHeight="1" x14ac:dyDescent="0.15"/>
    <row r="557" ht="15.75" customHeight="1" x14ac:dyDescent="0.15"/>
    <row r="558" ht="15.75" customHeight="1" x14ac:dyDescent="0.15"/>
    <row r="559" ht="15.75" customHeight="1" x14ac:dyDescent="0.15"/>
    <row r="560" ht="15.75" customHeight="1" x14ac:dyDescent="0.15"/>
    <row r="561" ht="15.75" customHeight="1" x14ac:dyDescent="0.15"/>
    <row r="562" ht="15.75" customHeight="1" x14ac:dyDescent="0.15"/>
    <row r="563" ht="15.75" customHeight="1" x14ac:dyDescent="0.15"/>
    <row r="564" ht="15.75" customHeight="1" x14ac:dyDescent="0.15"/>
    <row r="565" ht="15.75" customHeight="1" x14ac:dyDescent="0.15"/>
    <row r="566" ht="15.75" customHeight="1" x14ac:dyDescent="0.15"/>
    <row r="567" ht="15.75" customHeight="1" x14ac:dyDescent="0.15"/>
    <row r="568" ht="15.75" customHeight="1" x14ac:dyDescent="0.15"/>
    <row r="569" ht="15.75" customHeight="1" x14ac:dyDescent="0.15"/>
    <row r="570" ht="15.75" customHeight="1" x14ac:dyDescent="0.15"/>
    <row r="571" ht="15.75" customHeight="1" x14ac:dyDescent="0.15"/>
    <row r="572" ht="15.75" customHeight="1" x14ac:dyDescent="0.15"/>
    <row r="573" ht="15.75" customHeight="1" x14ac:dyDescent="0.15"/>
    <row r="574" ht="15.75" customHeight="1" x14ac:dyDescent="0.15"/>
    <row r="575" ht="15.75" customHeight="1" x14ac:dyDescent="0.15"/>
    <row r="576" ht="15.75" customHeight="1" x14ac:dyDescent="0.15"/>
    <row r="577" ht="15.75" customHeight="1" x14ac:dyDescent="0.15"/>
    <row r="578" ht="15.75" customHeight="1" x14ac:dyDescent="0.15"/>
    <row r="579" ht="15.75" customHeight="1" x14ac:dyDescent="0.15"/>
    <row r="580" ht="15.75" customHeight="1" x14ac:dyDescent="0.15"/>
    <row r="581" ht="15.75" customHeight="1" x14ac:dyDescent="0.15"/>
    <row r="582" ht="15.75" customHeight="1" x14ac:dyDescent="0.15"/>
    <row r="583" ht="15.75" customHeight="1" x14ac:dyDescent="0.15"/>
    <row r="584" ht="15.75" customHeight="1" x14ac:dyDescent="0.15"/>
    <row r="585" ht="15.75" customHeight="1" x14ac:dyDescent="0.15"/>
    <row r="586" ht="15.75" customHeight="1" x14ac:dyDescent="0.15"/>
    <row r="587" ht="15.75" customHeight="1" x14ac:dyDescent="0.15"/>
    <row r="588" ht="15.75" customHeight="1" x14ac:dyDescent="0.15"/>
    <row r="589" ht="15.75" customHeight="1" x14ac:dyDescent="0.15"/>
    <row r="590" ht="15.75" customHeight="1" x14ac:dyDescent="0.15"/>
    <row r="591" ht="15.75" customHeight="1" x14ac:dyDescent="0.15"/>
    <row r="592" ht="15.75" customHeight="1" x14ac:dyDescent="0.15"/>
    <row r="593" ht="15.75" customHeight="1" x14ac:dyDescent="0.15"/>
    <row r="594" ht="15.75" customHeight="1" x14ac:dyDescent="0.15"/>
    <row r="595" ht="15.75" customHeight="1" x14ac:dyDescent="0.15"/>
    <row r="596" ht="15.75" customHeight="1" x14ac:dyDescent="0.15"/>
    <row r="597" ht="15.75" customHeight="1" x14ac:dyDescent="0.15"/>
    <row r="598" ht="15.75" customHeight="1" x14ac:dyDescent="0.15"/>
    <row r="599" ht="15.75" customHeight="1" x14ac:dyDescent="0.15"/>
    <row r="600" ht="15.75" customHeight="1" x14ac:dyDescent="0.15"/>
    <row r="601" ht="15.75" customHeight="1" x14ac:dyDescent="0.15"/>
    <row r="602" ht="15.75" customHeight="1" x14ac:dyDescent="0.15"/>
    <row r="603" ht="15.75" customHeight="1" x14ac:dyDescent="0.15"/>
    <row r="604" ht="15.75" customHeight="1" x14ac:dyDescent="0.15"/>
    <row r="605" ht="15.75" customHeight="1" x14ac:dyDescent="0.15"/>
    <row r="606" ht="15.75" customHeight="1" x14ac:dyDescent="0.15"/>
    <row r="607" ht="15.75" customHeight="1" x14ac:dyDescent="0.15"/>
    <row r="608" ht="15.75" customHeight="1" x14ac:dyDescent="0.15"/>
    <row r="609" ht="15.75" customHeight="1" x14ac:dyDescent="0.15"/>
    <row r="610" ht="15.75" customHeight="1" x14ac:dyDescent="0.15"/>
    <row r="611" ht="15.75" customHeight="1" x14ac:dyDescent="0.15"/>
    <row r="612" ht="15.75" customHeight="1" x14ac:dyDescent="0.15"/>
    <row r="613" ht="15.75" customHeight="1" x14ac:dyDescent="0.15"/>
    <row r="614" ht="15.75" customHeight="1" x14ac:dyDescent="0.15"/>
    <row r="615" ht="15.75" customHeight="1" x14ac:dyDescent="0.15"/>
    <row r="616" ht="15.75" customHeight="1" x14ac:dyDescent="0.15"/>
    <row r="617" ht="15.75" customHeight="1" x14ac:dyDescent="0.15"/>
    <row r="618" ht="15.75" customHeight="1" x14ac:dyDescent="0.15"/>
    <row r="619" ht="15.75" customHeight="1" x14ac:dyDescent="0.15"/>
    <row r="620" ht="15.75" customHeight="1" x14ac:dyDescent="0.15"/>
    <row r="621" ht="15.75" customHeight="1" x14ac:dyDescent="0.15"/>
    <row r="622" ht="15.75" customHeight="1" x14ac:dyDescent="0.15"/>
    <row r="623" ht="15.75" customHeight="1" x14ac:dyDescent="0.15"/>
    <row r="624" ht="15.75" customHeight="1" x14ac:dyDescent="0.15"/>
    <row r="625" ht="15.75" customHeight="1" x14ac:dyDescent="0.15"/>
    <row r="626" ht="15.75" customHeight="1" x14ac:dyDescent="0.15"/>
    <row r="627" ht="15.75" customHeight="1" x14ac:dyDescent="0.15"/>
    <row r="628" ht="15.75" customHeight="1" x14ac:dyDescent="0.15"/>
    <row r="629" ht="15.75" customHeight="1" x14ac:dyDescent="0.15"/>
    <row r="630" ht="15.75" customHeight="1" x14ac:dyDescent="0.15"/>
    <row r="631" ht="15.75" customHeight="1" x14ac:dyDescent="0.15"/>
    <row r="632" ht="15.75" customHeight="1" x14ac:dyDescent="0.15"/>
    <row r="633" ht="15.75" customHeight="1" x14ac:dyDescent="0.15"/>
    <row r="634" ht="15.75" customHeight="1" x14ac:dyDescent="0.15"/>
    <row r="635" ht="15.75" customHeight="1" x14ac:dyDescent="0.15"/>
    <row r="636" ht="15.75" customHeight="1" x14ac:dyDescent="0.15"/>
    <row r="637" ht="15.75" customHeight="1" x14ac:dyDescent="0.15"/>
    <row r="638" ht="15.75" customHeight="1" x14ac:dyDescent="0.15"/>
    <row r="639" ht="15.75" customHeight="1" x14ac:dyDescent="0.15"/>
    <row r="640" ht="15.75" customHeight="1" x14ac:dyDescent="0.15"/>
    <row r="641" ht="15.75" customHeight="1" x14ac:dyDescent="0.15"/>
    <row r="642" ht="15.75" customHeight="1" x14ac:dyDescent="0.15"/>
    <row r="643" ht="15.75" customHeight="1" x14ac:dyDescent="0.15"/>
    <row r="644" ht="15.75" customHeight="1" x14ac:dyDescent="0.15"/>
    <row r="645" ht="15.75" customHeight="1" x14ac:dyDescent="0.15"/>
    <row r="646" ht="15.75" customHeight="1" x14ac:dyDescent="0.15"/>
    <row r="647" ht="15.75" customHeight="1" x14ac:dyDescent="0.15"/>
    <row r="648" ht="15.75" customHeight="1" x14ac:dyDescent="0.15"/>
    <row r="649" ht="15.75" customHeight="1" x14ac:dyDescent="0.15"/>
    <row r="650" ht="15.75" customHeight="1" x14ac:dyDescent="0.15"/>
    <row r="651" ht="15.75" customHeight="1" x14ac:dyDescent="0.15"/>
    <row r="652" ht="15.75" customHeight="1" x14ac:dyDescent="0.15"/>
    <row r="653" ht="15.75" customHeight="1" x14ac:dyDescent="0.15"/>
    <row r="654" ht="15.75" customHeight="1" x14ac:dyDescent="0.15"/>
    <row r="655" ht="15.75" customHeight="1" x14ac:dyDescent="0.15"/>
    <row r="656" ht="15.75" customHeight="1" x14ac:dyDescent="0.15"/>
    <row r="657" ht="15.75" customHeight="1" x14ac:dyDescent="0.15"/>
    <row r="658" ht="15.75" customHeight="1" x14ac:dyDescent="0.15"/>
    <row r="659" ht="15.75" customHeight="1" x14ac:dyDescent="0.15"/>
    <row r="660" ht="15.75" customHeight="1" x14ac:dyDescent="0.15"/>
    <row r="661" ht="15.75" customHeight="1" x14ac:dyDescent="0.15"/>
    <row r="662" ht="15.75" customHeight="1" x14ac:dyDescent="0.15"/>
    <row r="663" ht="15.75" customHeight="1" x14ac:dyDescent="0.15"/>
    <row r="664" ht="15.75" customHeight="1" x14ac:dyDescent="0.15"/>
    <row r="665" ht="15.75" customHeight="1" x14ac:dyDescent="0.15"/>
    <row r="666" ht="15.75" customHeight="1" x14ac:dyDescent="0.15"/>
    <row r="667" ht="15.75" customHeight="1" x14ac:dyDescent="0.15"/>
    <row r="668" ht="15.75" customHeight="1" x14ac:dyDescent="0.15"/>
    <row r="669" ht="15.75" customHeight="1" x14ac:dyDescent="0.15"/>
    <row r="670" ht="15.75" customHeight="1" x14ac:dyDescent="0.15"/>
    <row r="671" ht="15.75" customHeight="1" x14ac:dyDescent="0.15"/>
    <row r="672" ht="15.75" customHeight="1" x14ac:dyDescent="0.15"/>
    <row r="673" ht="15.75" customHeight="1" x14ac:dyDescent="0.15"/>
    <row r="674" ht="15.75" customHeight="1" x14ac:dyDescent="0.15"/>
    <row r="675" ht="15.75" customHeight="1" x14ac:dyDescent="0.15"/>
    <row r="676" ht="15.75" customHeight="1" x14ac:dyDescent="0.15"/>
    <row r="677" ht="15.75" customHeight="1" x14ac:dyDescent="0.15"/>
    <row r="678" ht="15.75" customHeight="1" x14ac:dyDescent="0.15"/>
    <row r="679" ht="15.75" customHeight="1" x14ac:dyDescent="0.15"/>
    <row r="680" ht="15.75" customHeight="1" x14ac:dyDescent="0.15"/>
    <row r="681" ht="15.75" customHeight="1" x14ac:dyDescent="0.15"/>
    <row r="682" ht="15.75" customHeight="1" x14ac:dyDescent="0.15"/>
    <row r="683" ht="15.75" customHeight="1" x14ac:dyDescent="0.15"/>
    <row r="684" ht="15.75" customHeight="1" x14ac:dyDescent="0.15"/>
    <row r="685" ht="15.75" customHeight="1" x14ac:dyDescent="0.15"/>
    <row r="686" ht="15.75" customHeight="1" x14ac:dyDescent="0.15"/>
    <row r="687" ht="15.75" customHeight="1" x14ac:dyDescent="0.15"/>
    <row r="688" ht="15.75" customHeight="1" x14ac:dyDescent="0.15"/>
    <row r="689" ht="15.75" customHeight="1" x14ac:dyDescent="0.15"/>
    <row r="690" ht="15.75" customHeight="1" x14ac:dyDescent="0.15"/>
    <row r="691" ht="15.75" customHeight="1" x14ac:dyDescent="0.15"/>
    <row r="692" ht="15.75" customHeight="1" x14ac:dyDescent="0.15"/>
    <row r="693" ht="15.75" customHeight="1" x14ac:dyDescent="0.15"/>
    <row r="694" ht="15.75" customHeight="1" x14ac:dyDescent="0.15"/>
    <row r="695" ht="15.75" customHeight="1" x14ac:dyDescent="0.15"/>
    <row r="696" ht="15.75" customHeight="1" x14ac:dyDescent="0.15"/>
    <row r="697" ht="15.75" customHeight="1" x14ac:dyDescent="0.15"/>
    <row r="698" ht="15.75" customHeight="1" x14ac:dyDescent="0.15"/>
    <row r="699" ht="15.75" customHeight="1" x14ac:dyDescent="0.15"/>
    <row r="700" ht="15.75" customHeight="1" x14ac:dyDescent="0.15"/>
    <row r="701" ht="15.75" customHeight="1" x14ac:dyDescent="0.15"/>
    <row r="702" ht="15.75" customHeight="1" x14ac:dyDescent="0.15"/>
    <row r="703" ht="15.75" customHeight="1" x14ac:dyDescent="0.15"/>
    <row r="704" ht="15.75" customHeight="1" x14ac:dyDescent="0.15"/>
    <row r="705" ht="15.75" customHeight="1" x14ac:dyDescent="0.15"/>
    <row r="706" ht="15.75" customHeight="1" x14ac:dyDescent="0.15"/>
    <row r="707" ht="15.75" customHeight="1" x14ac:dyDescent="0.15"/>
    <row r="708" ht="15.75" customHeight="1" x14ac:dyDescent="0.15"/>
    <row r="709" ht="15.75" customHeight="1" x14ac:dyDescent="0.15"/>
    <row r="710" ht="15.75" customHeight="1" x14ac:dyDescent="0.15"/>
    <row r="711" ht="15.75" customHeight="1" x14ac:dyDescent="0.15"/>
    <row r="712" ht="15.75" customHeight="1" x14ac:dyDescent="0.15"/>
    <row r="713" ht="15.75" customHeight="1" x14ac:dyDescent="0.15"/>
    <row r="714" ht="15.75" customHeight="1" x14ac:dyDescent="0.15"/>
    <row r="715" ht="15.75" customHeight="1" x14ac:dyDescent="0.15"/>
    <row r="716" ht="15.75" customHeight="1" x14ac:dyDescent="0.15"/>
    <row r="717" ht="15.75" customHeight="1" x14ac:dyDescent="0.15"/>
    <row r="718" ht="15.75" customHeight="1" x14ac:dyDescent="0.15"/>
    <row r="719" ht="15.75" customHeight="1" x14ac:dyDescent="0.15"/>
    <row r="720" ht="15.75" customHeight="1" x14ac:dyDescent="0.15"/>
    <row r="721" ht="15.75" customHeight="1" x14ac:dyDescent="0.15"/>
    <row r="722" ht="15.75" customHeight="1" x14ac:dyDescent="0.15"/>
    <row r="723" ht="15.75" customHeight="1" x14ac:dyDescent="0.15"/>
    <row r="724" ht="15.75" customHeight="1" x14ac:dyDescent="0.15"/>
    <row r="725" ht="15.75" customHeight="1" x14ac:dyDescent="0.15"/>
    <row r="726" ht="15.75" customHeight="1" x14ac:dyDescent="0.15"/>
    <row r="727" ht="15.75" customHeight="1" x14ac:dyDescent="0.15"/>
    <row r="728" ht="15.75" customHeight="1" x14ac:dyDescent="0.15"/>
    <row r="729" ht="15.75" customHeight="1" x14ac:dyDescent="0.15"/>
    <row r="730" ht="15.75" customHeight="1" x14ac:dyDescent="0.15"/>
    <row r="731" ht="15.75" customHeight="1" x14ac:dyDescent="0.15"/>
    <row r="732" ht="15.75" customHeight="1" x14ac:dyDescent="0.15"/>
    <row r="733" ht="15.75" customHeight="1" x14ac:dyDescent="0.15"/>
    <row r="734" ht="15.75" customHeight="1" x14ac:dyDescent="0.15"/>
    <row r="735" ht="15.75" customHeight="1" x14ac:dyDescent="0.15"/>
    <row r="736" ht="15.75" customHeight="1" x14ac:dyDescent="0.15"/>
    <row r="737" ht="15.75" customHeight="1" x14ac:dyDescent="0.15"/>
    <row r="738" ht="15.75" customHeight="1" x14ac:dyDescent="0.15"/>
    <row r="739" ht="15.75" customHeight="1" x14ac:dyDescent="0.15"/>
    <row r="740" ht="15.75" customHeight="1" x14ac:dyDescent="0.15"/>
    <row r="741" ht="15.75" customHeight="1" x14ac:dyDescent="0.15"/>
    <row r="742" ht="15.75" customHeight="1" x14ac:dyDescent="0.15"/>
    <row r="743" ht="15.75" customHeight="1" x14ac:dyDescent="0.15"/>
    <row r="744" ht="15.75" customHeight="1" x14ac:dyDescent="0.15"/>
    <row r="745" ht="15.75" customHeight="1" x14ac:dyDescent="0.15"/>
    <row r="746" ht="15.75" customHeight="1" x14ac:dyDescent="0.15"/>
    <row r="747" ht="15.75" customHeight="1" x14ac:dyDescent="0.15"/>
    <row r="748" ht="15.75" customHeight="1" x14ac:dyDescent="0.15"/>
    <row r="749" ht="15.75" customHeight="1" x14ac:dyDescent="0.15"/>
    <row r="750" ht="15.75" customHeight="1" x14ac:dyDescent="0.15"/>
    <row r="751" ht="15.75" customHeight="1" x14ac:dyDescent="0.15"/>
    <row r="752" ht="15.75" customHeight="1" x14ac:dyDescent="0.15"/>
    <row r="753" ht="15.75" customHeight="1" x14ac:dyDescent="0.15"/>
    <row r="754" ht="15.75" customHeight="1" x14ac:dyDescent="0.15"/>
    <row r="755" ht="15.75" customHeight="1" x14ac:dyDescent="0.15"/>
    <row r="756" ht="15.75" customHeight="1" x14ac:dyDescent="0.15"/>
    <row r="757" ht="15.75" customHeight="1" x14ac:dyDescent="0.15"/>
    <row r="758" ht="15.75" customHeight="1" x14ac:dyDescent="0.15"/>
    <row r="759" ht="15.75" customHeight="1" x14ac:dyDescent="0.15"/>
    <row r="760" ht="15.75" customHeight="1" x14ac:dyDescent="0.15"/>
    <row r="761" ht="15.75" customHeight="1" x14ac:dyDescent="0.15"/>
    <row r="762" ht="15.75" customHeight="1" x14ac:dyDescent="0.15"/>
    <row r="763" ht="15.75" customHeight="1" x14ac:dyDescent="0.15"/>
    <row r="764" ht="15.75" customHeight="1" x14ac:dyDescent="0.15"/>
    <row r="765" ht="15.75" customHeight="1" x14ac:dyDescent="0.15"/>
    <row r="766" ht="15.75" customHeight="1" x14ac:dyDescent="0.15"/>
    <row r="767" ht="15.75" customHeight="1" x14ac:dyDescent="0.15"/>
    <row r="768" ht="15.75" customHeight="1" x14ac:dyDescent="0.15"/>
    <row r="769" ht="15.75" customHeight="1" x14ac:dyDescent="0.15"/>
    <row r="770" ht="15.75" customHeight="1" x14ac:dyDescent="0.15"/>
    <row r="771" ht="15.75" customHeight="1" x14ac:dyDescent="0.15"/>
    <row r="772" ht="15.75" customHeight="1" x14ac:dyDescent="0.15"/>
    <row r="773" ht="15.75" customHeight="1" x14ac:dyDescent="0.15"/>
    <row r="774" ht="15.75" customHeight="1" x14ac:dyDescent="0.15"/>
    <row r="775" ht="15.75" customHeight="1" x14ac:dyDescent="0.15"/>
    <row r="776" ht="15.75" customHeight="1" x14ac:dyDescent="0.15"/>
    <row r="777" ht="15.75" customHeight="1" x14ac:dyDescent="0.15"/>
    <row r="778" ht="15.75" customHeight="1" x14ac:dyDescent="0.15"/>
    <row r="779" ht="15.75" customHeight="1" x14ac:dyDescent="0.15"/>
    <row r="780" ht="15.75" customHeight="1" x14ac:dyDescent="0.15"/>
    <row r="781" ht="15.75" customHeight="1" x14ac:dyDescent="0.15"/>
    <row r="782" ht="15.75" customHeight="1" x14ac:dyDescent="0.15"/>
    <row r="783" ht="15.75" customHeight="1" x14ac:dyDescent="0.15"/>
    <row r="784" ht="15.75" customHeight="1" x14ac:dyDescent="0.15"/>
    <row r="785" ht="15.75" customHeight="1" x14ac:dyDescent="0.15"/>
    <row r="786" ht="15.75" customHeight="1" x14ac:dyDescent="0.15"/>
    <row r="787" ht="15.75" customHeight="1" x14ac:dyDescent="0.15"/>
    <row r="788" ht="15.75" customHeight="1" x14ac:dyDescent="0.15"/>
    <row r="789" ht="15.75" customHeight="1" x14ac:dyDescent="0.15"/>
    <row r="790" ht="15.75" customHeight="1" x14ac:dyDescent="0.15"/>
    <row r="791" ht="15.75" customHeight="1" x14ac:dyDescent="0.15"/>
    <row r="792" ht="15.75" customHeight="1" x14ac:dyDescent="0.15"/>
    <row r="793" ht="15.75" customHeight="1" x14ac:dyDescent="0.15"/>
    <row r="794" ht="15.75" customHeight="1" x14ac:dyDescent="0.15"/>
    <row r="795" ht="15.75" customHeight="1" x14ac:dyDescent="0.15"/>
    <row r="796" ht="15.75" customHeight="1" x14ac:dyDescent="0.15"/>
    <row r="797" ht="15.75" customHeight="1" x14ac:dyDescent="0.15"/>
    <row r="798" ht="15.75" customHeight="1" x14ac:dyDescent="0.15"/>
    <row r="799" ht="15.75" customHeight="1" x14ac:dyDescent="0.15"/>
    <row r="800" ht="15.75" customHeight="1" x14ac:dyDescent="0.15"/>
    <row r="801" ht="15.75" customHeight="1" x14ac:dyDescent="0.15"/>
    <row r="802" ht="15.75" customHeight="1" x14ac:dyDescent="0.15"/>
    <row r="803" ht="15.75" customHeight="1" x14ac:dyDescent="0.15"/>
    <row r="804" ht="15.75" customHeight="1" x14ac:dyDescent="0.15"/>
    <row r="805" ht="15.75" customHeight="1" x14ac:dyDescent="0.15"/>
    <row r="806" ht="15.75" customHeight="1" x14ac:dyDescent="0.15"/>
    <row r="807" ht="15.75" customHeight="1" x14ac:dyDescent="0.15"/>
    <row r="808" ht="15.75" customHeight="1" x14ac:dyDescent="0.15"/>
    <row r="809" ht="15.75" customHeight="1" x14ac:dyDescent="0.15"/>
    <row r="810" ht="15.75" customHeight="1" x14ac:dyDescent="0.15"/>
    <row r="811" ht="15.75" customHeight="1" x14ac:dyDescent="0.15"/>
    <row r="812" ht="15.75" customHeight="1" x14ac:dyDescent="0.15"/>
    <row r="813" ht="15.75" customHeight="1" x14ac:dyDescent="0.15"/>
    <row r="814" ht="15.75" customHeight="1" x14ac:dyDescent="0.15"/>
    <row r="815" ht="15.75" customHeight="1" x14ac:dyDescent="0.15"/>
    <row r="816" ht="15.75" customHeight="1" x14ac:dyDescent="0.15"/>
    <row r="817" ht="15.75" customHeight="1" x14ac:dyDescent="0.15"/>
    <row r="818" ht="15.75" customHeight="1" x14ac:dyDescent="0.15"/>
    <row r="819" ht="15.75" customHeight="1" x14ac:dyDescent="0.15"/>
    <row r="820" ht="15.75" customHeight="1" x14ac:dyDescent="0.15"/>
    <row r="821" ht="15.75" customHeight="1" x14ac:dyDescent="0.15"/>
    <row r="822" ht="15.75" customHeight="1" x14ac:dyDescent="0.15"/>
    <row r="823" ht="15.75" customHeight="1" x14ac:dyDescent="0.15"/>
    <row r="824" ht="15.75" customHeight="1" x14ac:dyDescent="0.15"/>
    <row r="825" ht="15.75" customHeight="1" x14ac:dyDescent="0.15"/>
    <row r="826" ht="15.75" customHeight="1" x14ac:dyDescent="0.15"/>
    <row r="827" ht="15.75" customHeight="1" x14ac:dyDescent="0.15"/>
    <row r="828" ht="15.75" customHeight="1" x14ac:dyDescent="0.15"/>
    <row r="829" ht="15.75" customHeight="1" x14ac:dyDescent="0.15"/>
    <row r="830" ht="15.75" customHeight="1" x14ac:dyDescent="0.15"/>
    <row r="831" ht="15.75" customHeight="1" x14ac:dyDescent="0.15"/>
    <row r="832" ht="15.75" customHeight="1" x14ac:dyDescent="0.15"/>
    <row r="833" ht="15.75" customHeight="1" x14ac:dyDescent="0.15"/>
    <row r="834" ht="15.75" customHeight="1" x14ac:dyDescent="0.15"/>
    <row r="835" ht="15.75" customHeight="1" x14ac:dyDescent="0.15"/>
    <row r="836" ht="15.75" customHeight="1" x14ac:dyDescent="0.15"/>
    <row r="837" ht="15.75" customHeight="1" x14ac:dyDescent="0.15"/>
    <row r="838" ht="15.75" customHeight="1" x14ac:dyDescent="0.15"/>
    <row r="839" ht="15.75" customHeight="1" x14ac:dyDescent="0.15"/>
    <row r="840" ht="15.75" customHeight="1" x14ac:dyDescent="0.15"/>
    <row r="841" ht="15.75" customHeight="1" x14ac:dyDescent="0.15"/>
    <row r="842" ht="15.75" customHeight="1" x14ac:dyDescent="0.15"/>
    <row r="843" ht="15.75" customHeight="1" x14ac:dyDescent="0.15"/>
    <row r="844" ht="15.75" customHeight="1" x14ac:dyDescent="0.15"/>
    <row r="845" ht="15.75" customHeight="1" x14ac:dyDescent="0.15"/>
    <row r="846" ht="15.75" customHeight="1" x14ac:dyDescent="0.15"/>
    <row r="847" ht="15.75" customHeight="1" x14ac:dyDescent="0.15"/>
    <row r="848" ht="15.75" customHeight="1" x14ac:dyDescent="0.15"/>
    <row r="849" ht="15.75" customHeight="1" x14ac:dyDescent="0.15"/>
    <row r="850" ht="15.75" customHeight="1" x14ac:dyDescent="0.15"/>
    <row r="851" ht="15.75" customHeight="1" x14ac:dyDescent="0.15"/>
    <row r="852" ht="15.75" customHeight="1" x14ac:dyDescent="0.15"/>
    <row r="853" ht="15.75" customHeight="1" x14ac:dyDescent="0.15"/>
    <row r="854" ht="15.75" customHeight="1" x14ac:dyDescent="0.15"/>
    <row r="855" ht="15.75" customHeight="1" x14ac:dyDescent="0.15"/>
    <row r="856" ht="15.75" customHeight="1" x14ac:dyDescent="0.15"/>
    <row r="857" ht="15.75" customHeight="1" x14ac:dyDescent="0.15"/>
    <row r="858" ht="15.75" customHeight="1" x14ac:dyDescent="0.15"/>
    <row r="859" ht="15.75" customHeight="1" x14ac:dyDescent="0.15"/>
    <row r="860" ht="15.75" customHeight="1" x14ac:dyDescent="0.15"/>
    <row r="861" ht="15.75" customHeight="1" x14ac:dyDescent="0.15"/>
    <row r="862" ht="15.75" customHeight="1" x14ac:dyDescent="0.15"/>
    <row r="863" ht="15.75" customHeight="1" x14ac:dyDescent="0.15"/>
    <row r="864" ht="15.75" customHeight="1" x14ac:dyDescent="0.15"/>
    <row r="865" ht="15.75" customHeight="1" x14ac:dyDescent="0.15"/>
    <row r="866" ht="15.75" customHeight="1" x14ac:dyDescent="0.15"/>
    <row r="867" ht="15.75" customHeight="1" x14ac:dyDescent="0.15"/>
    <row r="868" ht="15.75" customHeight="1" x14ac:dyDescent="0.15"/>
    <row r="869" ht="15.75" customHeight="1" x14ac:dyDescent="0.15"/>
    <row r="870" ht="15.75" customHeight="1" x14ac:dyDescent="0.15"/>
    <row r="871" ht="15.75" customHeight="1" x14ac:dyDescent="0.15"/>
    <row r="872" ht="15.75" customHeight="1" x14ac:dyDescent="0.15"/>
    <row r="873" ht="15.75" customHeight="1" x14ac:dyDescent="0.15"/>
    <row r="874" ht="15.75" customHeight="1" x14ac:dyDescent="0.15"/>
    <row r="875" ht="15.75" customHeight="1" x14ac:dyDescent="0.15"/>
    <row r="876" ht="15.75" customHeight="1" x14ac:dyDescent="0.15"/>
    <row r="877" ht="15.75" customHeight="1" x14ac:dyDescent="0.15"/>
    <row r="878" ht="15.75" customHeight="1" x14ac:dyDescent="0.15"/>
    <row r="879" ht="15.75" customHeight="1" x14ac:dyDescent="0.15"/>
    <row r="880" ht="15.75" customHeight="1" x14ac:dyDescent="0.15"/>
    <row r="881" ht="15.75" customHeight="1" x14ac:dyDescent="0.15"/>
    <row r="882" ht="15.75" customHeight="1" x14ac:dyDescent="0.15"/>
    <row r="883" ht="15.75" customHeight="1" x14ac:dyDescent="0.15"/>
    <row r="884" ht="15.75" customHeight="1" x14ac:dyDescent="0.15"/>
    <row r="885" ht="15.75" customHeight="1" x14ac:dyDescent="0.15"/>
    <row r="886" ht="15.75" customHeight="1" x14ac:dyDescent="0.15"/>
    <row r="887" ht="15.75" customHeight="1" x14ac:dyDescent="0.15"/>
    <row r="888" ht="15.75" customHeight="1" x14ac:dyDescent="0.15"/>
    <row r="889" ht="15.75" customHeight="1" x14ac:dyDescent="0.15"/>
    <row r="890" ht="15.75" customHeight="1" x14ac:dyDescent="0.15"/>
    <row r="891" ht="15.75" customHeight="1" x14ac:dyDescent="0.15"/>
    <row r="892" ht="15.75" customHeight="1" x14ac:dyDescent="0.15"/>
    <row r="893" ht="15.75" customHeight="1" x14ac:dyDescent="0.15"/>
    <row r="894" ht="15.75" customHeight="1" x14ac:dyDescent="0.15"/>
    <row r="895" ht="15.75" customHeight="1" x14ac:dyDescent="0.15"/>
    <row r="896" ht="15.75" customHeight="1" x14ac:dyDescent="0.15"/>
    <row r="897" ht="15.75" customHeight="1" x14ac:dyDescent="0.15"/>
    <row r="898" ht="15.75" customHeight="1" x14ac:dyDescent="0.15"/>
    <row r="899" ht="15.75" customHeight="1" x14ac:dyDescent="0.15"/>
    <row r="900" ht="15.75" customHeight="1" x14ac:dyDescent="0.15"/>
    <row r="901" ht="15.75" customHeight="1" x14ac:dyDescent="0.15"/>
    <row r="902" ht="15.75" customHeight="1" x14ac:dyDescent="0.15"/>
    <row r="903" ht="15.75" customHeight="1" x14ac:dyDescent="0.15"/>
    <row r="904" ht="15.75" customHeight="1" x14ac:dyDescent="0.15"/>
    <row r="905" ht="15.75" customHeight="1" x14ac:dyDescent="0.15"/>
    <row r="906" ht="15.75" customHeight="1" x14ac:dyDescent="0.15"/>
    <row r="907" ht="15.75" customHeight="1" x14ac:dyDescent="0.15"/>
    <row r="908" ht="15.75" customHeight="1" x14ac:dyDescent="0.15"/>
    <row r="909" ht="15.75" customHeight="1" x14ac:dyDescent="0.15"/>
    <row r="910" ht="15.75" customHeight="1" x14ac:dyDescent="0.15"/>
    <row r="911" ht="15.75" customHeight="1" x14ac:dyDescent="0.15"/>
    <row r="912" ht="15.75" customHeight="1" x14ac:dyDescent="0.15"/>
    <row r="913" ht="15.75" customHeight="1" x14ac:dyDescent="0.15"/>
    <row r="914" ht="15.75" customHeight="1" x14ac:dyDescent="0.15"/>
    <row r="915" ht="15.75" customHeight="1" x14ac:dyDescent="0.15"/>
    <row r="916" ht="15.75" customHeight="1" x14ac:dyDescent="0.15"/>
    <row r="917" ht="15.75" customHeight="1" x14ac:dyDescent="0.15"/>
    <row r="918" ht="15.75" customHeight="1" x14ac:dyDescent="0.15"/>
    <row r="919" ht="15.75" customHeight="1" x14ac:dyDescent="0.15"/>
    <row r="920" ht="15.75" customHeight="1" x14ac:dyDescent="0.15"/>
    <row r="921" ht="15.75" customHeight="1" x14ac:dyDescent="0.15"/>
    <row r="922" ht="15.75" customHeight="1" x14ac:dyDescent="0.15"/>
    <row r="923" ht="15.75" customHeight="1" x14ac:dyDescent="0.15"/>
    <row r="924" ht="15.75" customHeight="1" x14ac:dyDescent="0.15"/>
    <row r="925" ht="15.75" customHeight="1" x14ac:dyDescent="0.15"/>
    <row r="926" ht="15.75" customHeight="1" x14ac:dyDescent="0.15"/>
    <row r="927" ht="15.75" customHeight="1" x14ac:dyDescent="0.15"/>
    <row r="928" ht="15.75" customHeight="1" x14ac:dyDescent="0.15"/>
    <row r="929" ht="15.75" customHeight="1" x14ac:dyDescent="0.15"/>
    <row r="930" ht="15.75" customHeight="1" x14ac:dyDescent="0.15"/>
    <row r="931" ht="15.75" customHeight="1" x14ac:dyDescent="0.15"/>
    <row r="932" ht="15.75" customHeight="1" x14ac:dyDescent="0.15"/>
    <row r="933" ht="15.75" customHeight="1" x14ac:dyDescent="0.15"/>
    <row r="934" ht="15.75" customHeight="1" x14ac:dyDescent="0.15"/>
    <row r="935" ht="15.75" customHeight="1" x14ac:dyDescent="0.15"/>
    <row r="936" ht="15.75" customHeight="1" x14ac:dyDescent="0.15"/>
    <row r="937" ht="15.75" customHeight="1" x14ac:dyDescent="0.15"/>
    <row r="938" ht="15.75" customHeight="1" x14ac:dyDescent="0.15"/>
    <row r="939" ht="15.75" customHeight="1" x14ac:dyDescent="0.15"/>
    <row r="940" ht="15.75" customHeight="1" x14ac:dyDescent="0.15"/>
    <row r="941" ht="15.75" customHeight="1" x14ac:dyDescent="0.15"/>
    <row r="942" ht="15.75" customHeight="1" x14ac:dyDescent="0.15"/>
    <row r="943" ht="15.75" customHeight="1" x14ac:dyDescent="0.15"/>
    <row r="944" ht="15.75" customHeight="1" x14ac:dyDescent="0.15"/>
    <row r="945" ht="15.75" customHeight="1" x14ac:dyDescent="0.15"/>
    <row r="946" ht="15.75" customHeight="1" x14ac:dyDescent="0.15"/>
    <row r="947" ht="15.75" customHeight="1" x14ac:dyDescent="0.15"/>
    <row r="948" ht="15.75" customHeight="1" x14ac:dyDescent="0.15"/>
    <row r="949" ht="15.75" customHeight="1" x14ac:dyDescent="0.15"/>
    <row r="950" ht="15.75" customHeight="1" x14ac:dyDescent="0.15"/>
    <row r="951" ht="15.75" customHeight="1" x14ac:dyDescent="0.15"/>
    <row r="952" ht="15.75" customHeight="1" x14ac:dyDescent="0.15"/>
    <row r="953" ht="15.75" customHeight="1" x14ac:dyDescent="0.15"/>
    <row r="954" ht="15.75" customHeight="1" x14ac:dyDescent="0.15"/>
    <row r="955" ht="15.75" customHeight="1" x14ac:dyDescent="0.15"/>
    <row r="956" ht="15.75" customHeight="1" x14ac:dyDescent="0.15"/>
    <row r="957" ht="15.75" customHeight="1" x14ac:dyDescent="0.15"/>
    <row r="958" ht="15.75" customHeight="1" x14ac:dyDescent="0.15"/>
    <row r="959" ht="15.75" customHeight="1" x14ac:dyDescent="0.15"/>
    <row r="960" ht="15.75" customHeight="1" x14ac:dyDescent="0.15"/>
    <row r="961" ht="15.75" customHeight="1" x14ac:dyDescent="0.15"/>
    <row r="962" ht="15.75" customHeight="1" x14ac:dyDescent="0.15"/>
    <row r="963" ht="15.75" customHeight="1" x14ac:dyDescent="0.15"/>
    <row r="964" ht="15.75" customHeight="1" x14ac:dyDescent="0.15"/>
    <row r="965" ht="15.75" customHeight="1" x14ac:dyDescent="0.15"/>
    <row r="966" ht="15.75" customHeight="1" x14ac:dyDescent="0.15"/>
    <row r="967" ht="15.75" customHeight="1" x14ac:dyDescent="0.15"/>
    <row r="968" ht="15.75" customHeight="1" x14ac:dyDescent="0.15"/>
    <row r="969" ht="15.75" customHeight="1" x14ac:dyDescent="0.15"/>
    <row r="970" ht="15.75" customHeight="1" x14ac:dyDescent="0.15"/>
    <row r="971" ht="15.75" customHeight="1" x14ac:dyDescent="0.15"/>
    <row r="972" ht="15.75" customHeight="1" x14ac:dyDescent="0.15"/>
    <row r="973" ht="15.75" customHeight="1" x14ac:dyDescent="0.15"/>
    <row r="974" ht="15.75" customHeight="1" x14ac:dyDescent="0.15"/>
    <row r="975" ht="15.75" customHeight="1" x14ac:dyDescent="0.15"/>
    <row r="976" ht="15.75" customHeight="1" x14ac:dyDescent="0.15"/>
    <row r="977" ht="15.75" customHeight="1" x14ac:dyDescent="0.15"/>
    <row r="978" ht="15.75" customHeight="1" x14ac:dyDescent="0.15"/>
    <row r="979" ht="15.75" customHeight="1" x14ac:dyDescent="0.15"/>
    <row r="980" ht="15.75" customHeight="1" x14ac:dyDescent="0.15"/>
    <row r="981" ht="15.75" customHeight="1" x14ac:dyDescent="0.15"/>
    <row r="982" ht="15.75" customHeight="1" x14ac:dyDescent="0.15"/>
    <row r="983" ht="15.75" customHeight="1" x14ac:dyDescent="0.15"/>
    <row r="984" ht="15.75" customHeight="1" x14ac:dyDescent="0.15"/>
    <row r="985" ht="15.75" customHeight="1" x14ac:dyDescent="0.15"/>
  </sheetData>
  <mergeCells count="33">
    <mergeCell ref="D42:D46"/>
    <mergeCell ref="D17:D21"/>
    <mergeCell ref="F41:F46"/>
    <mergeCell ref="F35:F40"/>
    <mergeCell ref="F29:F34"/>
    <mergeCell ref="F23:F28"/>
    <mergeCell ref="F17:F22"/>
    <mergeCell ref="D22:D26"/>
    <mergeCell ref="D27:D31"/>
    <mergeCell ref="D32:D36"/>
    <mergeCell ref="D37:D41"/>
    <mergeCell ref="A1:A2"/>
    <mergeCell ref="B1:B2"/>
    <mergeCell ref="C1:C2"/>
    <mergeCell ref="D1:D2"/>
    <mergeCell ref="X1:X2"/>
    <mergeCell ref="I1:I2"/>
    <mergeCell ref="J1:J2"/>
    <mergeCell ref="K1:K2"/>
    <mergeCell ref="L1:L2"/>
    <mergeCell ref="M1:M2"/>
    <mergeCell ref="N1:N2"/>
    <mergeCell ref="O1:O2"/>
    <mergeCell ref="Q1:Q2"/>
    <mergeCell ref="R1:S1"/>
    <mergeCell ref="T1:U1"/>
    <mergeCell ref="V1:V2"/>
    <mergeCell ref="W1:W2"/>
    <mergeCell ref="E1:E2"/>
    <mergeCell ref="F1:F2"/>
    <mergeCell ref="G1:G2"/>
    <mergeCell ref="H1:H2"/>
    <mergeCell ref="P1:P2"/>
  </mergeCells>
  <conditionalFormatting sqref="W3:W7">
    <cfRule type="expression" dxfId="0" priority="1">
      <formula>$AG3="Non-Uniform"</formula>
    </cfRule>
  </conditionalFormatting>
  <pageMargins left="0.7" right="0.7" top="0.75" bottom="0.75" header="0" footer="0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A158C1-9040-3D4F-ABA0-2ACAA1B3B590}">
  <dimension ref="A1:I24"/>
  <sheetViews>
    <sheetView workbookViewId="0">
      <selection activeCell="D20" sqref="D20:I24"/>
    </sheetView>
  </sheetViews>
  <sheetFormatPr baseColWidth="10" defaultRowHeight="14" x14ac:dyDescent="0.15"/>
  <sheetData>
    <row r="1" spans="1:9" x14ac:dyDescent="0.15">
      <c r="A1" s="14" t="s">
        <v>32</v>
      </c>
    </row>
    <row r="2" spans="1:9" ht="15" x14ac:dyDescent="0.15">
      <c r="A2" s="4">
        <v>0.56459685163704554</v>
      </c>
      <c r="B2" s="4">
        <v>5.6754109957663501E-2</v>
      </c>
      <c r="C2" s="4">
        <v>3.3502702569865099</v>
      </c>
      <c r="D2" s="18">
        <v>4</v>
      </c>
    </row>
    <row r="3" spans="1:9" ht="15" x14ac:dyDescent="0.15">
      <c r="A3" s="4">
        <v>0.66821413221548398</v>
      </c>
      <c r="B3" s="4">
        <v>9.5114560042443688E-2</v>
      </c>
      <c r="C3" s="4">
        <v>3.4645105154625502</v>
      </c>
      <c r="D3" s="18">
        <v>6</v>
      </c>
    </row>
    <row r="4" spans="1:9" ht="15" x14ac:dyDescent="0.15">
      <c r="A4" s="4">
        <v>0.54879024939697996</v>
      </c>
      <c r="B4" s="4">
        <v>0.234344656534336</v>
      </c>
      <c r="C4" s="4">
        <v>3.1855189210444901</v>
      </c>
      <c r="D4" s="18">
        <v>9</v>
      </c>
    </row>
    <row r="5" spans="1:9" ht="15" x14ac:dyDescent="0.15">
      <c r="A5" s="4">
        <v>0.58769525870516071</v>
      </c>
      <c r="B5" s="4">
        <v>0.289496245523363</v>
      </c>
      <c r="C5" s="4">
        <v>2.9857266288643216</v>
      </c>
      <c r="D5" s="19">
        <v>10</v>
      </c>
    </row>
    <row r="6" spans="1:9" ht="15" x14ac:dyDescent="0.15">
      <c r="A6" s="4">
        <v>0.55376385008361706</v>
      </c>
      <c r="B6" s="4">
        <v>0.189504220678785</v>
      </c>
      <c r="C6" s="4">
        <v>2.534994574539045</v>
      </c>
      <c r="D6" s="19">
        <v>30</v>
      </c>
    </row>
    <row r="12" spans="1:9" x14ac:dyDescent="0.15">
      <c r="D12" s="14" t="s">
        <v>33</v>
      </c>
    </row>
    <row r="13" spans="1:9" x14ac:dyDescent="0.15">
      <c r="D13" s="20">
        <v>1</v>
      </c>
      <c r="E13" s="20">
        <v>1</v>
      </c>
      <c r="F13" s="20">
        <v>1</v>
      </c>
      <c r="G13" s="20">
        <v>1</v>
      </c>
      <c r="H13">
        <v>4</v>
      </c>
      <c r="I13">
        <v>1</v>
      </c>
    </row>
    <row r="14" spans="1:9" x14ac:dyDescent="0.15">
      <c r="D14" s="20">
        <v>1</v>
      </c>
      <c r="E14" s="20">
        <v>1</v>
      </c>
      <c r="F14" s="20">
        <v>1</v>
      </c>
      <c r="G14" s="20">
        <v>1</v>
      </c>
      <c r="H14">
        <v>6</v>
      </c>
      <c r="I14">
        <v>1</v>
      </c>
    </row>
    <row r="15" spans="1:9" x14ac:dyDescent="0.15">
      <c r="D15" s="20">
        <v>1</v>
      </c>
      <c r="E15" s="20">
        <v>1</v>
      </c>
      <c r="F15" s="20">
        <v>1</v>
      </c>
      <c r="G15" s="20">
        <v>1</v>
      </c>
      <c r="H15">
        <v>9</v>
      </c>
      <c r="I15">
        <v>1</v>
      </c>
    </row>
    <row r="16" spans="1:9" x14ac:dyDescent="0.15">
      <c r="D16" s="20">
        <v>1</v>
      </c>
      <c r="E16" s="20">
        <v>1</v>
      </c>
      <c r="F16" s="20">
        <v>1</v>
      </c>
      <c r="G16" s="20">
        <v>1</v>
      </c>
      <c r="H16">
        <v>10</v>
      </c>
      <c r="I16">
        <v>1</v>
      </c>
    </row>
    <row r="17" spans="4:9" x14ac:dyDescent="0.15">
      <c r="D17" s="20">
        <v>1</v>
      </c>
      <c r="E17" s="20">
        <v>1</v>
      </c>
      <c r="F17" s="20">
        <v>1</v>
      </c>
      <c r="G17" s="20">
        <v>1</v>
      </c>
      <c r="H17">
        <v>30</v>
      </c>
      <c r="I17">
        <v>1</v>
      </c>
    </row>
    <row r="18" spans="4:9" x14ac:dyDescent="0.15">
      <c r="D18" s="20"/>
      <c r="E18" s="20"/>
      <c r="F18" s="20"/>
      <c r="G18" s="20"/>
    </row>
    <row r="19" spans="4:9" x14ac:dyDescent="0.15">
      <c r="D19" s="14" t="s">
        <v>34</v>
      </c>
    </row>
    <row r="20" spans="4:9" ht="15" x14ac:dyDescent="0.15">
      <c r="D20" s="4">
        <v>0.97</v>
      </c>
      <c r="E20" s="15">
        <v>0.81</v>
      </c>
      <c r="F20" s="15">
        <v>0.91</v>
      </c>
      <c r="G20" s="15">
        <v>0.82</v>
      </c>
      <c r="H20">
        <v>4</v>
      </c>
      <c r="I20">
        <v>1</v>
      </c>
    </row>
    <row r="21" spans="4:9" ht="15" x14ac:dyDescent="0.15">
      <c r="D21" s="16">
        <v>0.94</v>
      </c>
      <c r="E21" s="17">
        <v>0.98</v>
      </c>
      <c r="F21" s="17">
        <v>0.91</v>
      </c>
      <c r="G21" s="17">
        <v>0.88</v>
      </c>
      <c r="H21">
        <v>6</v>
      </c>
      <c r="I21">
        <v>1</v>
      </c>
    </row>
    <row r="22" spans="4:9" ht="15" x14ac:dyDescent="0.15">
      <c r="D22" s="16">
        <v>0.87</v>
      </c>
      <c r="E22" s="17">
        <v>0.8</v>
      </c>
      <c r="F22" s="17">
        <v>0.88</v>
      </c>
      <c r="G22" s="17">
        <v>0.98</v>
      </c>
      <c r="H22">
        <v>9</v>
      </c>
      <c r="I22">
        <v>1</v>
      </c>
    </row>
    <row r="23" spans="4:9" ht="15" x14ac:dyDescent="0.15">
      <c r="D23" s="16">
        <v>0.84</v>
      </c>
      <c r="E23" s="17">
        <v>0.84</v>
      </c>
      <c r="F23" s="17">
        <v>0.87</v>
      </c>
      <c r="G23" s="17">
        <v>0.94</v>
      </c>
      <c r="H23">
        <v>10</v>
      </c>
      <c r="I23">
        <v>1</v>
      </c>
    </row>
    <row r="24" spans="4:9" ht="15" x14ac:dyDescent="0.15">
      <c r="D24" s="16">
        <v>0.9</v>
      </c>
      <c r="E24" s="17">
        <v>0.99</v>
      </c>
      <c r="F24" s="17">
        <v>0.83</v>
      </c>
      <c r="G24" s="17">
        <v>0.81</v>
      </c>
      <c r="H24">
        <v>30</v>
      </c>
      <c r="I24">
        <v>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95 s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Microsoft Office User</cp:lastModifiedBy>
  <dcterms:created xsi:type="dcterms:W3CDTF">2020-11-09T21:48:05Z</dcterms:created>
  <dcterms:modified xsi:type="dcterms:W3CDTF">2021-02-16T20:44:38Z</dcterms:modified>
</cp:coreProperties>
</file>