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2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bu_Sarah/Desktop/JSS/WEBSITE/VERACITY/CaseStudies/results/CaseStudy4/DifferentCost/"/>
    </mc:Choice>
  </mc:AlternateContent>
  <xr:revisionPtr revIDLastSave="0" documentId="13_ncr:1_{0023F0E9-F2AE-2742-A79C-5EF06885988F}" xr6:coauthVersionLast="47" xr6:coauthVersionMax="47" xr10:uidLastSave="{00000000-0000-0000-0000-000000000000}"/>
  <bookViews>
    <workbookView xWindow="0" yWindow="0" windowWidth="25600" windowHeight="16000" activeTab="2" xr2:uid="{00000000-000D-0000-FFFF-FFFF00000000}"/>
  </bookViews>
  <sheets>
    <sheet name="90" sheetId="6" r:id="rId1"/>
    <sheet name="95" sheetId="5" r:id="rId2"/>
    <sheet name="99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J12" i="3" l="1"/>
  <c r="AI12" i="3"/>
  <c r="AK12" i="3" s="1"/>
  <c r="AB12" i="3"/>
  <c r="AA12" i="3"/>
  <c r="Z12" i="3"/>
  <c r="AC12" i="3" s="1"/>
  <c r="AJ11" i="3"/>
  <c r="AI11" i="3"/>
  <c r="AK11" i="3" s="1"/>
  <c r="AB11" i="3"/>
  <c r="AA11" i="3"/>
  <c r="Z11" i="3"/>
  <c r="AC11" i="3" s="1"/>
  <c r="AJ10" i="3"/>
  <c r="AI10" i="3"/>
  <c r="AK10" i="3" s="1"/>
  <c r="AB10" i="3"/>
  <c r="Z10" i="3"/>
  <c r="W10" i="3"/>
  <c r="AA10" i="3" s="1"/>
  <c r="U10" i="3"/>
  <c r="AJ9" i="3"/>
  <c r="AI9" i="3"/>
  <c r="AK9" i="3" s="1"/>
  <c r="AB9" i="3"/>
  <c r="AA9" i="3"/>
  <c r="Z9" i="3"/>
  <c r="AC9" i="3" s="1"/>
  <c r="AJ8" i="3"/>
  <c r="AI8" i="3"/>
  <c r="AK8" i="3" s="1"/>
  <c r="AB8" i="3"/>
  <c r="AA8" i="3"/>
  <c r="Z8" i="3"/>
  <c r="AC8" i="3" s="1"/>
  <c r="AK7" i="3"/>
  <c r="AJ7" i="3"/>
  <c r="AI7" i="3"/>
  <c r="AA7" i="3"/>
  <c r="Z7" i="3"/>
  <c r="Y7" i="3"/>
  <c r="AB7" i="3" s="1"/>
  <c r="AC7" i="3" s="1"/>
  <c r="AJ6" i="3"/>
  <c r="AI6" i="3"/>
  <c r="AK6" i="3" s="1"/>
  <c r="AB6" i="3"/>
  <c r="AC6" i="3" s="1"/>
  <c r="AA6" i="3"/>
  <c r="Z6" i="3"/>
  <c r="AJ5" i="3"/>
  <c r="AI5" i="3"/>
  <c r="AK5" i="3" s="1"/>
  <c r="AB5" i="3"/>
  <c r="AA5" i="3"/>
  <c r="Z5" i="3"/>
  <c r="AC5" i="3" s="1"/>
  <c r="AJ4" i="3"/>
  <c r="AI4" i="3"/>
  <c r="AK4" i="3" s="1"/>
  <c r="AB4" i="3"/>
  <c r="AA4" i="3"/>
  <c r="Z4" i="3"/>
  <c r="AC4" i="3" s="1"/>
  <c r="W4" i="3"/>
  <c r="AJ3" i="3"/>
  <c r="AI3" i="3"/>
  <c r="AK3" i="3" s="1"/>
  <c r="AB3" i="3"/>
  <c r="AA3" i="3"/>
  <c r="Z3" i="3"/>
  <c r="AC3" i="3" s="1"/>
  <c r="AC10" i="3" l="1"/>
  <c r="AJ12" i="5" l="1"/>
  <c r="AI12" i="5"/>
  <c r="AK12" i="5" s="1"/>
  <c r="AB12" i="5"/>
  <c r="AA12" i="5"/>
  <c r="Z12" i="5"/>
  <c r="AC12" i="5" s="1"/>
  <c r="AJ11" i="5"/>
  <c r="AI11" i="5"/>
  <c r="AK11" i="5" s="1"/>
  <c r="AB11" i="5"/>
  <c r="AC11" i="5" s="1"/>
  <c r="AA11" i="5"/>
  <c r="Z11" i="5"/>
  <c r="AJ10" i="5"/>
  <c r="AI10" i="5"/>
  <c r="AK10" i="5" s="1"/>
  <c r="AB10" i="5"/>
  <c r="AA10" i="5"/>
  <c r="W10" i="5"/>
  <c r="U10" i="5"/>
  <c r="Z10" i="5" s="1"/>
  <c r="AC10" i="5" s="1"/>
  <c r="AJ9" i="5"/>
  <c r="AI9" i="5"/>
  <c r="AK9" i="5" s="1"/>
  <c r="AB9" i="5"/>
  <c r="AC9" i="5" s="1"/>
  <c r="AA9" i="5"/>
  <c r="Z9" i="5"/>
  <c r="AJ8" i="5"/>
  <c r="AI8" i="5"/>
  <c r="AK8" i="5" s="1"/>
  <c r="AB8" i="5"/>
  <c r="AA8" i="5"/>
  <c r="Z8" i="5"/>
  <c r="AC8" i="5" s="1"/>
  <c r="AJ7" i="5"/>
  <c r="AI7" i="5"/>
  <c r="AK7" i="5" s="1"/>
  <c r="AA7" i="5"/>
  <c r="Z7" i="5"/>
  <c r="Y7" i="5"/>
  <c r="AB7" i="5" s="1"/>
  <c r="AJ6" i="5"/>
  <c r="AI6" i="5"/>
  <c r="AK6" i="5" s="1"/>
  <c r="AB6" i="5"/>
  <c r="AA6" i="5"/>
  <c r="Z6" i="5"/>
  <c r="AC6" i="5" s="1"/>
  <c r="AJ5" i="5"/>
  <c r="AI5" i="5"/>
  <c r="AK5" i="5" s="1"/>
  <c r="AC5" i="5"/>
  <c r="AB5" i="5"/>
  <c r="AA5" i="5"/>
  <c r="Z5" i="5"/>
  <c r="AJ4" i="5"/>
  <c r="AI4" i="5"/>
  <c r="AK4" i="5" s="1"/>
  <c r="AB4" i="5"/>
  <c r="Z4" i="5"/>
  <c r="W4" i="5"/>
  <c r="AA4" i="5" s="1"/>
  <c r="AC4" i="5" s="1"/>
  <c r="AJ3" i="5"/>
  <c r="AI3" i="5"/>
  <c r="AK3" i="5" s="1"/>
  <c r="AB3" i="5"/>
  <c r="AC3" i="5" s="1"/>
  <c r="AA3" i="5"/>
  <c r="Z3" i="5"/>
  <c r="AC7" i="5" l="1"/>
  <c r="AJ12" i="6" l="1"/>
  <c r="AI12" i="6"/>
  <c r="AK12" i="6" s="1"/>
  <c r="AB12" i="6"/>
  <c r="AA12" i="6"/>
  <c r="Z12" i="6"/>
  <c r="AC12" i="6" s="1"/>
  <c r="AJ11" i="6"/>
  <c r="AI11" i="6"/>
  <c r="AK11" i="6" s="1"/>
  <c r="AB11" i="6"/>
  <c r="AA11" i="6"/>
  <c r="Z11" i="6"/>
  <c r="AC11" i="6" s="1"/>
  <c r="AJ10" i="6"/>
  <c r="AI10" i="6"/>
  <c r="AK10" i="6" s="1"/>
  <c r="AB10" i="6"/>
  <c r="Z10" i="6"/>
  <c r="AC10" i="6" s="1"/>
  <c r="W10" i="6"/>
  <c r="AA10" i="6" s="1"/>
  <c r="U10" i="6"/>
  <c r="AJ9" i="6"/>
  <c r="AI9" i="6"/>
  <c r="AK9" i="6" s="1"/>
  <c r="AB9" i="6"/>
  <c r="AA9" i="6"/>
  <c r="Z9" i="6"/>
  <c r="AC9" i="6" s="1"/>
  <c r="AJ8" i="6"/>
  <c r="AI8" i="6"/>
  <c r="AK8" i="6" s="1"/>
  <c r="AB8" i="6"/>
  <c r="AA8" i="6"/>
  <c r="Z8" i="6"/>
  <c r="AC8" i="6" s="1"/>
  <c r="AJ7" i="6"/>
  <c r="AI7" i="6"/>
  <c r="AK7" i="6" s="1"/>
  <c r="AA7" i="6"/>
  <c r="Z7" i="6"/>
  <c r="Y7" i="6"/>
  <c r="AB7" i="6" s="1"/>
  <c r="AC7" i="6" s="1"/>
  <c r="AJ6" i="6"/>
  <c r="AI6" i="6"/>
  <c r="AK6" i="6" s="1"/>
  <c r="AB6" i="6"/>
  <c r="AA6" i="6"/>
  <c r="AC6" i="6" s="1"/>
  <c r="Z6" i="6"/>
  <c r="AJ5" i="6"/>
  <c r="AI5" i="6"/>
  <c r="AK5" i="6" s="1"/>
  <c r="AB5" i="6"/>
  <c r="AA5" i="6"/>
  <c r="Z5" i="6"/>
  <c r="AC5" i="6" s="1"/>
  <c r="AJ4" i="6"/>
  <c r="AI4" i="6"/>
  <c r="AK4" i="6" s="1"/>
  <c r="AB4" i="6"/>
  <c r="AA4" i="6"/>
  <c r="Z4" i="6"/>
  <c r="AC4" i="6" s="1"/>
  <c r="W4" i="6"/>
  <c r="AJ3" i="6"/>
  <c r="AI3" i="6"/>
  <c r="AK3" i="6" s="1"/>
  <c r="AB3" i="6"/>
  <c r="AA3" i="6"/>
  <c r="Z3" i="6"/>
  <c r="AC3" i="6" s="1"/>
</calcChain>
</file>

<file path=xl/sharedStrings.xml><?xml version="1.0" encoding="utf-8"?>
<sst xmlns="http://schemas.openxmlformats.org/spreadsheetml/2006/main" count="188" uniqueCount="44">
  <si>
    <t>reqBound1</t>
  </si>
  <si>
    <t>prop2</t>
  </si>
  <si>
    <t>reqBound2</t>
  </si>
  <si>
    <t>reqSat1</t>
  </si>
  <si>
    <t>reqSat2</t>
  </si>
  <si>
    <t>Satisfied</t>
  </si>
  <si>
    <t>Violated</t>
  </si>
  <si>
    <t>ID</t>
  </si>
  <si>
    <t>AP</t>
  </si>
  <si>
    <t>properties and bounds</t>
  </si>
  <si>
    <t>Decision</t>
  </si>
  <si>
    <t>Non-Uniform</t>
  </si>
  <si>
    <t>Uniform</t>
  </si>
  <si>
    <t>obs1</t>
  </si>
  <si>
    <t>obs2</t>
  </si>
  <si>
    <t>obs2-obs1</t>
  </si>
  <si>
    <t>Best</t>
  </si>
  <si>
    <t>% additional obs for uniform</t>
  </si>
  <si>
    <t>id</t>
  </si>
  <si>
    <t>reqSat3</t>
  </si>
  <si>
    <t>P11</t>
  </si>
  <si>
    <t>P21</t>
  </si>
  <si>
    <t>P31</t>
  </si>
  <si>
    <t>P41</t>
  </si>
  <si>
    <t>P51</t>
  </si>
  <si>
    <t>P61</t>
  </si>
  <si>
    <t>P12</t>
  </si>
  <si>
    <t>P22</t>
  </si>
  <si>
    <t>P32</t>
  </si>
  <si>
    <t>P42</t>
  </si>
  <si>
    <t>P52</t>
  </si>
  <si>
    <t>P62</t>
  </si>
  <si>
    <t>P13</t>
  </si>
  <si>
    <t>P23</t>
  </si>
  <si>
    <t>P33</t>
  </si>
  <si>
    <t>P43</t>
  </si>
  <si>
    <t>P53</t>
  </si>
  <si>
    <t>P63</t>
  </si>
  <si>
    <t>PROP1</t>
  </si>
  <si>
    <t>prop3</t>
  </si>
  <si>
    <t>reqBound3</t>
  </si>
  <si>
    <t>rbudget=9000</t>
  </si>
  <si>
    <t>rbudget=6000</t>
  </si>
  <si>
    <t>exhausting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</si>
</sst>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3" x14ac:knownFonts="1">
    <font>
      <sz val="11"/>
      <color indexed="8"/>
      <name val="Calibri"/>
      <family val="2"/>
      <scheme val="minor"/>
    </font>
    <font>
      <sz val="11"/>
      <color indexed="8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24B0F1"/>
        <bgColor indexed="64"/>
      </patternFill>
    </fill>
    <fill>
      <patternFill patternType="solid">
        <fgColor rgb="FF00B0F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3">
    <xf numFmtId="0" fontId="0" fillId="0" borderId="0" xfId="0"/>
    <xf numFmtId="0" fontId="0" fillId="0" borderId="1" xfId="0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1" fontId="0" fillId="2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3" borderId="0" xfId="0" applyFill="1"/>
    <xf numFmtId="0" fontId="0" fillId="4" borderId="0" xfId="0" applyFill="1"/>
    <xf numFmtId="0" fontId="0" fillId="0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1" fontId="0" fillId="2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24B0F1"/>
      <color rgb="FF9BC3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B2CF30B-C468-114A-BB23-072B38CC3623}">
  <dimension ref="A1:AK19"/>
  <sheetViews>
    <sheetView topLeftCell="X1" workbookViewId="0">
      <selection activeCell="AE3" sqref="AE3:AE12"/>
    </sheetView>
  </sheetViews>
  <sheetFormatPr baseColWidth="10" defaultRowHeight="15" x14ac:dyDescent="0.2"/>
  <cols>
    <col min="1" max="1" width="3.83203125" customWidth="1"/>
    <col min="2" max="9" width="6.33203125" customWidth="1"/>
    <col min="10" max="17" width="12.83203125" customWidth="1"/>
    <col min="28" max="28" width="11" customWidth="1"/>
    <col min="29" max="29" width="19.5" customWidth="1"/>
    <col min="37" max="37" width="31.1640625" customWidth="1"/>
  </cols>
  <sheetData>
    <row r="1" spans="1:37" x14ac:dyDescent="0.2">
      <c r="A1" s="9" t="s">
        <v>18</v>
      </c>
      <c r="B1" s="10" t="s">
        <v>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 t="s">
        <v>9</v>
      </c>
      <c r="U1" s="10"/>
      <c r="V1" s="10"/>
      <c r="W1" s="10"/>
      <c r="X1" s="10"/>
      <c r="Y1" s="10"/>
      <c r="Z1" s="9" t="s">
        <v>3</v>
      </c>
      <c r="AA1" s="9" t="s">
        <v>4</v>
      </c>
      <c r="AB1" s="9" t="s">
        <v>19</v>
      </c>
      <c r="AC1" s="9" t="s">
        <v>10</v>
      </c>
      <c r="AD1" s="9" t="s">
        <v>7</v>
      </c>
      <c r="AE1" s="11" t="s">
        <v>11</v>
      </c>
      <c r="AF1" s="11"/>
      <c r="AG1" s="9" t="s">
        <v>12</v>
      </c>
      <c r="AH1" s="9"/>
      <c r="AI1" s="11" t="s">
        <v>15</v>
      </c>
      <c r="AJ1" s="9" t="s">
        <v>16</v>
      </c>
      <c r="AK1" s="11" t="s">
        <v>17</v>
      </c>
    </row>
    <row r="2" spans="1:37" x14ac:dyDescent="0.2">
      <c r="A2" s="9"/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26</v>
      </c>
      <c r="I2" s="3" t="s">
        <v>27</v>
      </c>
      <c r="J2" s="3" t="s">
        <v>28</v>
      </c>
      <c r="K2" s="3" t="s">
        <v>29</v>
      </c>
      <c r="L2" s="3" t="s">
        <v>30</v>
      </c>
      <c r="M2" s="3" t="s">
        <v>31</v>
      </c>
      <c r="N2" s="3" t="s">
        <v>32</v>
      </c>
      <c r="O2" s="3" t="s">
        <v>33</v>
      </c>
      <c r="P2" s="3" t="s">
        <v>34</v>
      </c>
      <c r="Q2" s="3" t="s">
        <v>35</v>
      </c>
      <c r="R2" s="3" t="s">
        <v>36</v>
      </c>
      <c r="S2" s="3" t="s">
        <v>37</v>
      </c>
      <c r="T2" s="3" t="s">
        <v>38</v>
      </c>
      <c r="U2" s="3" t="s">
        <v>0</v>
      </c>
      <c r="V2" s="3" t="s">
        <v>1</v>
      </c>
      <c r="W2" s="3" t="s">
        <v>2</v>
      </c>
      <c r="X2" s="3" t="s">
        <v>39</v>
      </c>
      <c r="Y2" s="3" t="s">
        <v>40</v>
      </c>
      <c r="Z2" s="9"/>
      <c r="AA2" s="9"/>
      <c r="AB2" s="9"/>
      <c r="AC2" s="9"/>
      <c r="AD2" s="9"/>
      <c r="AE2" s="2" t="s">
        <v>13</v>
      </c>
      <c r="AF2" s="3" t="s">
        <v>10</v>
      </c>
      <c r="AG2" s="4" t="s">
        <v>14</v>
      </c>
      <c r="AH2" s="3" t="s">
        <v>10</v>
      </c>
      <c r="AI2" s="11"/>
      <c r="AJ2" s="9"/>
      <c r="AK2" s="11"/>
    </row>
    <row r="3" spans="1:37" x14ac:dyDescent="0.2">
      <c r="A3" s="1">
        <v>1</v>
      </c>
      <c r="B3" s="5">
        <v>0.81</v>
      </c>
      <c r="C3" s="5">
        <v>0.95</v>
      </c>
      <c r="D3" s="5">
        <v>0.87</v>
      </c>
      <c r="E3" s="5">
        <v>0.8</v>
      </c>
      <c r="F3" s="5">
        <v>0.83</v>
      </c>
      <c r="G3" s="5">
        <v>0.84</v>
      </c>
      <c r="H3" s="5">
        <v>0.84</v>
      </c>
      <c r="I3" s="5">
        <v>0.84</v>
      </c>
      <c r="J3" s="5">
        <v>0.82</v>
      </c>
      <c r="K3" s="5">
        <v>0.82</v>
      </c>
      <c r="L3" s="5">
        <v>0.95</v>
      </c>
      <c r="M3" s="5">
        <v>0.93</v>
      </c>
      <c r="N3" s="5">
        <v>0.89</v>
      </c>
      <c r="O3" s="5">
        <v>0.81</v>
      </c>
      <c r="P3" s="5">
        <v>0.88</v>
      </c>
      <c r="Q3" s="5">
        <v>0.89</v>
      </c>
      <c r="R3" s="5">
        <v>0.8</v>
      </c>
      <c r="S3" s="5">
        <v>0.96</v>
      </c>
      <c r="T3" s="5">
        <v>10.1687668327395</v>
      </c>
      <c r="U3" s="5">
        <v>9.6603284911025504</v>
      </c>
      <c r="V3" s="5">
        <v>6.6427936756793402</v>
      </c>
      <c r="W3" s="5">
        <v>6.7092216124361297</v>
      </c>
      <c r="X3" s="5">
        <v>0.99121054610912596</v>
      </c>
      <c r="Y3" s="5">
        <v>0.96147422972585195</v>
      </c>
      <c r="Z3" s="5" t="b">
        <f t="shared" ref="Z3:Z12" si="0">IF(T3*1000&lt;U3*1000,TRUE,FALSE)</f>
        <v>0</v>
      </c>
      <c r="AA3" s="5" t="b">
        <f t="shared" ref="AA3:AA12" si="1">IF(V3*1000&lt;W3*1000,TRUE,FALSE)</f>
        <v>1</v>
      </c>
      <c r="AB3" s="5" t="b">
        <f t="shared" ref="AB3:AB12" si="2">IF(X3*1000&gt;Y3*1000,TRUE,FALSE)</f>
        <v>1</v>
      </c>
      <c r="AC3" s="5" t="str">
        <f t="shared" ref="AC3:AC12" si="3">IF(OR(Z3=FALSE,AA3=FALSE,AB3=FALSE),"Violated","Satisfied")</f>
        <v>Violated</v>
      </c>
      <c r="AD3" s="1">
        <v>1</v>
      </c>
      <c r="AE3" s="1">
        <v>144000</v>
      </c>
      <c r="AF3" s="5" t="s">
        <v>6</v>
      </c>
      <c r="AG3" s="1">
        <v>216000</v>
      </c>
      <c r="AH3" s="5" t="s">
        <v>6</v>
      </c>
      <c r="AI3" s="1">
        <f>AG3-AE3</f>
        <v>72000</v>
      </c>
      <c r="AJ3" s="1" t="str">
        <f>IF(AG3=AE3,"equal",IF(AG3&lt;AE3,"Uniform","Non-Uniform"))</f>
        <v>Non-Uniform</v>
      </c>
      <c r="AK3" s="1">
        <f>ROUND((AI3*100)/AE3,2)</f>
        <v>50</v>
      </c>
    </row>
    <row r="4" spans="1:37" x14ac:dyDescent="0.2">
      <c r="A4" s="1">
        <v>2</v>
      </c>
      <c r="B4" s="5">
        <v>0.9</v>
      </c>
      <c r="C4" s="5">
        <v>0.98</v>
      </c>
      <c r="D4" s="5">
        <v>0.9</v>
      </c>
      <c r="E4" s="5">
        <v>0.83</v>
      </c>
      <c r="F4" s="5">
        <v>0.9</v>
      </c>
      <c r="G4" s="5">
        <v>0.89</v>
      </c>
      <c r="H4" s="5">
        <v>0.83</v>
      </c>
      <c r="I4" s="5">
        <v>0.82</v>
      </c>
      <c r="J4" s="5">
        <v>0.95</v>
      </c>
      <c r="K4" s="5">
        <v>0.88</v>
      </c>
      <c r="L4" s="5">
        <v>0.97</v>
      </c>
      <c r="M4" s="5">
        <v>0.92</v>
      </c>
      <c r="N4" s="5">
        <v>0.88</v>
      </c>
      <c r="O4" s="5">
        <v>0.89</v>
      </c>
      <c r="P4" s="5">
        <v>0.95</v>
      </c>
      <c r="Q4" s="5">
        <v>0.91</v>
      </c>
      <c r="R4" s="5">
        <v>0.96</v>
      </c>
      <c r="S4" s="5">
        <v>0.85</v>
      </c>
      <c r="T4" s="5">
        <v>9.4725296695990497</v>
      </c>
      <c r="U4" s="5">
        <v>9.8002549662950393</v>
      </c>
      <c r="V4" s="5">
        <v>6.2683675473200697</v>
      </c>
      <c r="W4" s="5">
        <f>V4*1.09</f>
        <v>6.8325206265788765</v>
      </c>
      <c r="X4" s="5">
        <v>0.99541069546511496</v>
      </c>
      <c r="Y4" s="5">
        <v>0.94564016069185897</v>
      </c>
      <c r="Z4" s="5" t="b">
        <f t="shared" si="0"/>
        <v>1</v>
      </c>
      <c r="AA4" s="5" t="b">
        <f t="shared" si="1"/>
        <v>1</v>
      </c>
      <c r="AB4" s="5" t="b">
        <f t="shared" si="2"/>
        <v>1</v>
      </c>
      <c r="AC4" s="5" t="str">
        <f t="shared" si="3"/>
        <v>Satisfied</v>
      </c>
      <c r="AD4" s="1">
        <v>2</v>
      </c>
      <c r="AE4" s="1">
        <v>180000</v>
      </c>
      <c r="AF4" s="5" t="s">
        <v>5</v>
      </c>
      <c r="AG4" s="1">
        <v>396000</v>
      </c>
      <c r="AH4" s="5" t="s">
        <v>5</v>
      </c>
      <c r="AI4" s="1">
        <f t="shared" ref="AI4:AI12" si="4">AG4-AE4</f>
        <v>216000</v>
      </c>
      <c r="AJ4" s="1" t="str">
        <f t="shared" ref="AJ4:AJ12" si="5">IF(AG4=AE4,"equal",IF(AG4&lt;AE4,"Uniform","Non-Uniform"))</f>
        <v>Non-Uniform</v>
      </c>
      <c r="AK4" s="1">
        <f t="shared" ref="AK4:AK9" si="6">ROUND((AI4*100)/AE4,2)</f>
        <v>120</v>
      </c>
    </row>
    <row r="5" spans="1:37" x14ac:dyDescent="0.2">
      <c r="A5" s="1">
        <v>3</v>
      </c>
      <c r="B5" s="5">
        <v>0.97</v>
      </c>
      <c r="C5" s="5">
        <v>0.89</v>
      </c>
      <c r="D5" s="5">
        <v>0.89</v>
      </c>
      <c r="E5" s="5">
        <v>0.8</v>
      </c>
      <c r="F5" s="5">
        <v>0.83</v>
      </c>
      <c r="G5" s="5">
        <v>0.81</v>
      </c>
      <c r="H5" s="5">
        <v>0.82</v>
      </c>
      <c r="I5" s="5">
        <v>0.81</v>
      </c>
      <c r="J5" s="5">
        <v>0.82</v>
      </c>
      <c r="K5" s="5">
        <v>0.85</v>
      </c>
      <c r="L5" s="5">
        <v>0.88</v>
      </c>
      <c r="M5" s="5">
        <v>0.82</v>
      </c>
      <c r="N5" s="5">
        <v>0.9</v>
      </c>
      <c r="O5" s="5">
        <v>0.91</v>
      </c>
      <c r="P5" s="5">
        <v>0.93</v>
      </c>
      <c r="Q5" s="5">
        <v>0.89</v>
      </c>
      <c r="R5" s="5">
        <v>0.82</v>
      </c>
      <c r="S5" s="5">
        <v>0.94</v>
      </c>
      <c r="T5" s="5">
        <v>9.9468991163249392</v>
      </c>
      <c r="U5" s="5">
        <v>9.7479611339984409</v>
      </c>
      <c r="V5" s="5">
        <v>6.60695999046726</v>
      </c>
      <c r="W5" s="5">
        <v>6.3426815908485699</v>
      </c>
      <c r="X5" s="5">
        <v>0.99190561167865798</v>
      </c>
      <c r="Y5" s="5">
        <v>0.93239127497793794</v>
      </c>
      <c r="Z5" s="5" t="b">
        <f t="shared" si="0"/>
        <v>0</v>
      </c>
      <c r="AA5" s="5" t="b">
        <f t="shared" si="1"/>
        <v>0</v>
      </c>
      <c r="AB5" s="5" t="b">
        <f t="shared" si="2"/>
        <v>1</v>
      </c>
      <c r="AC5" s="5" t="str">
        <f t="shared" si="3"/>
        <v>Violated</v>
      </c>
      <c r="AD5" s="1">
        <v>3</v>
      </c>
      <c r="AE5" s="1">
        <v>207000</v>
      </c>
      <c r="AF5" s="5" t="s">
        <v>6</v>
      </c>
      <c r="AG5" s="1">
        <v>324000</v>
      </c>
      <c r="AH5" s="5" t="s">
        <v>6</v>
      </c>
      <c r="AI5" s="1">
        <f t="shared" si="4"/>
        <v>117000</v>
      </c>
      <c r="AJ5" s="1" t="str">
        <f t="shared" si="5"/>
        <v>Non-Uniform</v>
      </c>
      <c r="AK5" s="1">
        <f t="shared" si="6"/>
        <v>56.52</v>
      </c>
    </row>
    <row r="6" spans="1:37" x14ac:dyDescent="0.2">
      <c r="A6" s="1">
        <v>4</v>
      </c>
      <c r="B6" s="1">
        <v>0.93</v>
      </c>
      <c r="C6" s="1">
        <v>0.96</v>
      </c>
      <c r="D6" s="1">
        <v>0.91</v>
      </c>
      <c r="E6" s="1">
        <v>0.87</v>
      </c>
      <c r="F6" s="1">
        <v>0.84</v>
      </c>
      <c r="G6" s="1">
        <v>0.98</v>
      </c>
      <c r="H6" s="1">
        <v>0.89</v>
      </c>
      <c r="I6" s="1">
        <v>0.81</v>
      </c>
      <c r="J6" s="1">
        <v>0.84</v>
      </c>
      <c r="K6" s="1">
        <v>0.94</v>
      </c>
      <c r="L6" s="1">
        <v>0.82</v>
      </c>
      <c r="M6" s="1">
        <v>0.91</v>
      </c>
      <c r="N6" s="1">
        <v>0.83</v>
      </c>
      <c r="O6" s="1">
        <v>0.8</v>
      </c>
      <c r="P6" s="1">
        <v>0.92</v>
      </c>
      <c r="Q6" s="1">
        <v>0.87</v>
      </c>
      <c r="R6" s="1">
        <v>0.84</v>
      </c>
      <c r="S6" s="1">
        <v>0.83</v>
      </c>
      <c r="T6" s="1">
        <v>9.2629963254160401</v>
      </c>
      <c r="U6" s="1">
        <v>10.5598158109742</v>
      </c>
      <c r="V6" s="1">
        <v>6.1640436620404202</v>
      </c>
      <c r="W6" s="1">
        <v>6.6571671550036502</v>
      </c>
      <c r="X6" s="1">
        <v>0.99296184221972295</v>
      </c>
      <c r="Y6" s="1">
        <v>0.92345451326434203</v>
      </c>
      <c r="Z6" s="1" t="b">
        <f t="shared" si="0"/>
        <v>1</v>
      </c>
      <c r="AA6" s="1" t="b">
        <f t="shared" si="1"/>
        <v>1</v>
      </c>
      <c r="AB6" s="1" t="b">
        <f t="shared" si="2"/>
        <v>1</v>
      </c>
      <c r="AC6" s="1" t="str">
        <f t="shared" si="3"/>
        <v>Satisfied</v>
      </c>
      <c r="AD6" s="1">
        <v>4</v>
      </c>
      <c r="AE6" s="1">
        <v>18000</v>
      </c>
      <c r="AF6" s="1" t="s">
        <v>5</v>
      </c>
      <c r="AG6" s="1">
        <v>45000</v>
      </c>
      <c r="AH6" s="1" t="s">
        <v>5</v>
      </c>
      <c r="AI6" s="1">
        <f t="shared" si="4"/>
        <v>27000</v>
      </c>
      <c r="AJ6" s="1" t="str">
        <f t="shared" si="5"/>
        <v>Non-Uniform</v>
      </c>
      <c r="AK6" s="1">
        <f t="shared" si="6"/>
        <v>150</v>
      </c>
    </row>
    <row r="7" spans="1:37" x14ac:dyDescent="0.2">
      <c r="A7" s="1">
        <v>5</v>
      </c>
      <c r="B7" s="1">
        <v>0.85</v>
      </c>
      <c r="C7" s="1">
        <v>0.85</v>
      </c>
      <c r="D7" s="1">
        <v>0.87</v>
      </c>
      <c r="E7" s="1">
        <v>0.87</v>
      </c>
      <c r="F7" s="1">
        <v>0.97</v>
      </c>
      <c r="G7" s="1">
        <v>0.85</v>
      </c>
      <c r="H7" s="1">
        <v>0.83</v>
      </c>
      <c r="I7" s="1">
        <v>0.93</v>
      </c>
      <c r="J7" s="1">
        <v>0.87</v>
      </c>
      <c r="K7" s="1">
        <v>0.95</v>
      </c>
      <c r="L7" s="1">
        <v>0.98</v>
      </c>
      <c r="M7" s="1">
        <v>0.88</v>
      </c>
      <c r="N7" s="1">
        <v>0.81</v>
      </c>
      <c r="O7" s="1">
        <v>0.9</v>
      </c>
      <c r="P7" s="1">
        <v>0.89</v>
      </c>
      <c r="Q7" s="1">
        <v>0.92</v>
      </c>
      <c r="R7" s="1">
        <v>0.91</v>
      </c>
      <c r="S7" s="1">
        <v>0.92</v>
      </c>
      <c r="T7" s="1">
        <v>10.033833768961101</v>
      </c>
      <c r="U7" s="1">
        <v>10.1341721066507</v>
      </c>
      <c r="V7" s="1">
        <v>6.65609653401863</v>
      </c>
      <c r="W7" s="1">
        <v>6.3232917073176997</v>
      </c>
      <c r="X7" s="1">
        <v>0.99089739037185698</v>
      </c>
      <c r="Y7" s="1">
        <f>X7*1.001</f>
        <v>0.9918882877622287</v>
      </c>
      <c r="Z7" s="1" t="b">
        <f t="shared" si="0"/>
        <v>1</v>
      </c>
      <c r="AA7" s="1" t="b">
        <f t="shared" si="1"/>
        <v>0</v>
      </c>
      <c r="AB7" s="1" t="b">
        <f t="shared" si="2"/>
        <v>0</v>
      </c>
      <c r="AC7" s="1" t="str">
        <f t="shared" si="3"/>
        <v>Violated</v>
      </c>
      <c r="AD7" s="1">
        <v>5</v>
      </c>
      <c r="AE7" s="1">
        <v>117000</v>
      </c>
      <c r="AF7" s="1" t="s">
        <v>6</v>
      </c>
      <c r="AG7" s="1">
        <v>198000</v>
      </c>
      <c r="AH7" s="1" t="s">
        <v>6</v>
      </c>
      <c r="AI7" s="1">
        <f t="shared" si="4"/>
        <v>81000</v>
      </c>
      <c r="AJ7" s="1" t="str">
        <f t="shared" si="5"/>
        <v>Non-Uniform</v>
      </c>
      <c r="AK7" s="1">
        <f t="shared" si="6"/>
        <v>69.23</v>
      </c>
    </row>
    <row r="8" spans="1:37" x14ac:dyDescent="0.2">
      <c r="A8" s="1">
        <v>6</v>
      </c>
      <c r="B8" s="1">
        <v>0.94</v>
      </c>
      <c r="C8" s="1">
        <v>0.85</v>
      </c>
      <c r="D8" s="1">
        <v>0.88</v>
      </c>
      <c r="E8" s="1">
        <v>0.92</v>
      </c>
      <c r="F8" s="1">
        <v>0.85</v>
      </c>
      <c r="G8" s="1">
        <v>0.88</v>
      </c>
      <c r="H8" s="1">
        <v>0.9</v>
      </c>
      <c r="I8" s="1">
        <v>0.92</v>
      </c>
      <c r="J8" s="1">
        <v>0.9</v>
      </c>
      <c r="K8" s="1">
        <v>0.93</v>
      </c>
      <c r="L8" s="1">
        <v>0.8</v>
      </c>
      <c r="M8" s="1">
        <v>0.96</v>
      </c>
      <c r="N8" s="1">
        <v>0.88</v>
      </c>
      <c r="O8" s="1">
        <v>0.86</v>
      </c>
      <c r="P8" s="1">
        <v>0.96</v>
      </c>
      <c r="Q8" s="1">
        <v>0.93</v>
      </c>
      <c r="R8" s="1">
        <v>0.88</v>
      </c>
      <c r="S8" s="1">
        <v>0.96</v>
      </c>
      <c r="T8" s="1">
        <v>9.8241815893721398</v>
      </c>
      <c r="U8" s="1">
        <v>11.101325195990499</v>
      </c>
      <c r="V8" s="1">
        <v>6.5362667671833501</v>
      </c>
      <c r="W8" s="1">
        <v>6.4709040995115101</v>
      </c>
      <c r="X8" s="1">
        <v>0.99453078735613698</v>
      </c>
      <c r="Y8" s="1">
        <v>0.99993078735613705</v>
      </c>
      <c r="Z8" s="1" t="b">
        <f t="shared" si="0"/>
        <v>1</v>
      </c>
      <c r="AA8" s="1" t="b">
        <f t="shared" si="1"/>
        <v>0</v>
      </c>
      <c r="AB8" s="1" t="b">
        <f t="shared" si="2"/>
        <v>0</v>
      </c>
      <c r="AC8" s="1" t="str">
        <f t="shared" si="3"/>
        <v>Violated</v>
      </c>
      <c r="AD8" s="1">
        <v>6</v>
      </c>
      <c r="AE8" s="1">
        <v>27000</v>
      </c>
      <c r="AF8" s="1" t="s">
        <v>6</v>
      </c>
      <c r="AG8" s="1">
        <v>36000</v>
      </c>
      <c r="AH8" s="1" t="s">
        <v>6</v>
      </c>
      <c r="AI8" s="1">
        <f t="shared" si="4"/>
        <v>9000</v>
      </c>
      <c r="AJ8" s="1" t="str">
        <f t="shared" si="5"/>
        <v>Non-Uniform</v>
      </c>
      <c r="AK8" s="1">
        <f t="shared" si="6"/>
        <v>33.33</v>
      </c>
    </row>
    <row r="9" spans="1:37" x14ac:dyDescent="0.2">
      <c r="A9" s="1">
        <v>7</v>
      </c>
      <c r="B9" s="1">
        <v>0.99</v>
      </c>
      <c r="C9" s="1">
        <v>0.96</v>
      </c>
      <c r="D9" s="1">
        <v>0.92</v>
      </c>
      <c r="E9" s="1">
        <v>0.98</v>
      </c>
      <c r="F9" s="1">
        <v>0.88</v>
      </c>
      <c r="G9" s="1">
        <v>0.85</v>
      </c>
      <c r="H9" s="1">
        <v>0.83</v>
      </c>
      <c r="I9" s="1">
        <v>0.98</v>
      </c>
      <c r="J9" s="1">
        <v>0.89</v>
      </c>
      <c r="K9" s="1">
        <v>0.81</v>
      </c>
      <c r="L9" s="1">
        <v>0.92</v>
      </c>
      <c r="M9" s="1">
        <v>0.98</v>
      </c>
      <c r="N9" s="1">
        <v>0.98</v>
      </c>
      <c r="O9" s="1">
        <v>0.87</v>
      </c>
      <c r="P9" s="1">
        <v>0.86</v>
      </c>
      <c r="Q9" s="1">
        <v>0.94</v>
      </c>
      <c r="R9" s="1">
        <v>0.94</v>
      </c>
      <c r="S9" s="1">
        <v>0.88</v>
      </c>
      <c r="T9" s="1">
        <v>9.2902176784755692</v>
      </c>
      <c r="U9" s="1">
        <v>8.82570679455179</v>
      </c>
      <c r="V9" s="1">
        <v>6.1807833229483196</v>
      </c>
      <c r="W9" s="1">
        <v>5.8099363235714199</v>
      </c>
      <c r="X9" s="1">
        <v>0.99866081615412094</v>
      </c>
      <c r="Y9" s="1">
        <v>0.95871438350795601</v>
      </c>
      <c r="Z9" s="1" t="b">
        <f t="shared" si="0"/>
        <v>0</v>
      </c>
      <c r="AA9" s="1" t="b">
        <f t="shared" si="1"/>
        <v>0</v>
      </c>
      <c r="AB9" s="1" t="b">
        <f t="shared" si="2"/>
        <v>1</v>
      </c>
      <c r="AC9" s="1" t="str">
        <f t="shared" si="3"/>
        <v>Violated</v>
      </c>
      <c r="AD9" s="1">
        <v>7</v>
      </c>
      <c r="AE9" s="1">
        <v>27000</v>
      </c>
      <c r="AF9" s="1" t="s">
        <v>6</v>
      </c>
      <c r="AG9" s="1">
        <v>63000</v>
      </c>
      <c r="AH9" s="1" t="s">
        <v>6</v>
      </c>
      <c r="AI9" s="1">
        <f t="shared" si="4"/>
        <v>36000</v>
      </c>
      <c r="AJ9" s="1" t="str">
        <f t="shared" si="5"/>
        <v>Non-Uniform</v>
      </c>
      <c r="AK9" s="1">
        <f t="shared" si="6"/>
        <v>133.33000000000001</v>
      </c>
    </row>
    <row r="10" spans="1:37" x14ac:dyDescent="0.2">
      <c r="A10" s="8">
        <v>8</v>
      </c>
      <c r="B10" s="8">
        <v>0.93</v>
      </c>
      <c r="C10" s="8">
        <v>0.91</v>
      </c>
      <c r="D10" s="8">
        <v>0.99</v>
      </c>
      <c r="E10" s="8">
        <v>0.82</v>
      </c>
      <c r="F10" s="8">
        <v>0.97</v>
      </c>
      <c r="G10" s="8">
        <v>0.89</v>
      </c>
      <c r="H10" s="8">
        <v>0.89</v>
      </c>
      <c r="I10" s="8">
        <v>0.95</v>
      </c>
      <c r="J10" s="8">
        <v>0.89</v>
      </c>
      <c r="K10" s="8">
        <v>0.99</v>
      </c>
      <c r="L10" s="8">
        <v>0.83</v>
      </c>
      <c r="M10" s="8">
        <v>0.83</v>
      </c>
      <c r="N10" s="8">
        <v>0.96</v>
      </c>
      <c r="O10" s="8">
        <v>0.95</v>
      </c>
      <c r="P10" s="8">
        <v>0.89</v>
      </c>
      <c r="Q10" s="8">
        <v>0.95</v>
      </c>
      <c r="R10" s="8">
        <v>0.92</v>
      </c>
      <c r="S10" s="8">
        <v>0.99</v>
      </c>
      <c r="T10" s="8">
        <v>9.4440858454985896</v>
      </c>
      <c r="U10" s="8">
        <f>T10*1.15</f>
        <v>10.860698722323377</v>
      </c>
      <c r="V10" s="8">
        <v>6.2968100874979003</v>
      </c>
      <c r="W10" s="8">
        <f>V10*1.2</f>
        <v>7.5561721049974802</v>
      </c>
      <c r="X10" s="8">
        <v>0.99888148368673002</v>
      </c>
      <c r="Y10" s="8">
        <v>0.90898215015492401</v>
      </c>
      <c r="Z10" s="8" t="b">
        <f t="shared" si="0"/>
        <v>1</v>
      </c>
      <c r="AA10" s="8" t="b">
        <f t="shared" si="1"/>
        <v>1</v>
      </c>
      <c r="AB10" s="8" t="b">
        <f t="shared" si="2"/>
        <v>1</v>
      </c>
      <c r="AC10" s="8" t="str">
        <f t="shared" si="3"/>
        <v>Satisfied</v>
      </c>
      <c r="AD10" s="8">
        <v>8</v>
      </c>
      <c r="AE10" s="12">
        <v>12000</v>
      </c>
      <c r="AF10" s="8" t="s">
        <v>5</v>
      </c>
      <c r="AG10" s="8">
        <v>18000</v>
      </c>
      <c r="AH10" s="8" t="s">
        <v>5</v>
      </c>
      <c r="AI10" s="8">
        <f t="shared" si="4"/>
        <v>6000</v>
      </c>
      <c r="AJ10" s="8" t="str">
        <f t="shared" si="5"/>
        <v>Non-Uniform</v>
      </c>
      <c r="AK10" s="8">
        <f>ROUND((AI10*100)/AE10,2)</f>
        <v>50</v>
      </c>
    </row>
    <row r="11" spans="1:37" x14ac:dyDescent="0.2">
      <c r="A11" s="1">
        <v>9</v>
      </c>
      <c r="B11" s="1">
        <v>0.81</v>
      </c>
      <c r="C11" s="1">
        <v>0.89</v>
      </c>
      <c r="D11" s="1">
        <v>0.87</v>
      </c>
      <c r="E11" s="1">
        <v>0.93</v>
      </c>
      <c r="F11" s="1">
        <v>0.82</v>
      </c>
      <c r="G11" s="1">
        <v>0.83</v>
      </c>
      <c r="H11" s="1">
        <v>0.81</v>
      </c>
      <c r="I11" s="1">
        <v>0.82</v>
      </c>
      <c r="J11" s="1">
        <v>0.82</v>
      </c>
      <c r="K11" s="1">
        <v>0.86</v>
      </c>
      <c r="L11" s="1">
        <v>0.93</v>
      </c>
      <c r="M11" s="1">
        <v>0.93</v>
      </c>
      <c r="N11" s="1">
        <v>0.95</v>
      </c>
      <c r="O11" s="1">
        <v>0.98</v>
      </c>
      <c r="P11" s="1">
        <v>0.85</v>
      </c>
      <c r="Q11" s="1">
        <v>0.85</v>
      </c>
      <c r="R11" s="1">
        <v>0.85</v>
      </c>
      <c r="S11" s="1">
        <v>0.87</v>
      </c>
      <c r="T11" s="1">
        <v>10.4047782583258</v>
      </c>
      <c r="U11" s="1">
        <v>9.7804915628262705</v>
      </c>
      <c r="V11" s="1">
        <v>6.8129982101808402</v>
      </c>
      <c r="W11" s="1">
        <v>6.4723482996717996</v>
      </c>
      <c r="X11" s="1">
        <v>0.99327675651555003</v>
      </c>
      <c r="Y11" s="1">
        <v>0.90388184842914998</v>
      </c>
      <c r="Z11" s="1" t="b">
        <f t="shared" si="0"/>
        <v>0</v>
      </c>
      <c r="AA11" s="1" t="b">
        <f t="shared" si="1"/>
        <v>0</v>
      </c>
      <c r="AB11" s="1" t="b">
        <f t="shared" si="2"/>
        <v>1</v>
      </c>
      <c r="AC11" s="1" t="str">
        <f t="shared" si="3"/>
        <v>Violated</v>
      </c>
      <c r="AD11" s="1">
        <v>9</v>
      </c>
      <c r="AE11" s="1">
        <v>108000</v>
      </c>
      <c r="AF11" s="1" t="s">
        <v>6</v>
      </c>
      <c r="AG11" s="1">
        <v>261000</v>
      </c>
      <c r="AH11" s="1" t="s">
        <v>6</v>
      </c>
      <c r="AI11" s="1">
        <f t="shared" si="4"/>
        <v>153000</v>
      </c>
      <c r="AJ11" s="1" t="str">
        <f t="shared" si="5"/>
        <v>Non-Uniform</v>
      </c>
      <c r="AK11" s="1">
        <f>ROUND((AI11*100)/AE11,2)</f>
        <v>141.66999999999999</v>
      </c>
    </row>
    <row r="12" spans="1:37" x14ac:dyDescent="0.2">
      <c r="A12" s="1">
        <v>10</v>
      </c>
      <c r="B12" s="1">
        <v>0.84</v>
      </c>
      <c r="C12" s="1">
        <v>0.98</v>
      </c>
      <c r="D12" s="1">
        <v>0.8</v>
      </c>
      <c r="E12" s="1">
        <v>0.9</v>
      </c>
      <c r="F12" s="1">
        <v>0.95</v>
      </c>
      <c r="G12" s="1">
        <v>0.8</v>
      </c>
      <c r="H12" s="1">
        <v>0.98</v>
      </c>
      <c r="I12" s="1">
        <v>0.99</v>
      </c>
      <c r="J12" s="1">
        <v>0.93</v>
      </c>
      <c r="K12" s="1">
        <v>0.8</v>
      </c>
      <c r="L12" s="1">
        <v>0.91</v>
      </c>
      <c r="M12" s="1">
        <v>0.89</v>
      </c>
      <c r="N12" s="1">
        <v>0.96</v>
      </c>
      <c r="O12" s="1">
        <v>0.86</v>
      </c>
      <c r="P12" s="1">
        <v>0.87</v>
      </c>
      <c r="Q12" s="1">
        <v>0.82</v>
      </c>
      <c r="R12" s="1">
        <v>0.99</v>
      </c>
      <c r="S12" s="1">
        <v>0.95</v>
      </c>
      <c r="T12" s="1">
        <v>9.8625506756304393</v>
      </c>
      <c r="U12" s="1">
        <v>13.4130689188574</v>
      </c>
      <c r="V12" s="1">
        <v>6.5028665713062104</v>
      </c>
      <c r="W12" s="1">
        <v>6.7629812341584596</v>
      </c>
      <c r="X12" s="1">
        <v>0.99753558964945999</v>
      </c>
      <c r="Y12" s="1">
        <v>0.96760952195997596</v>
      </c>
      <c r="Z12" s="1" t="b">
        <f t="shared" si="0"/>
        <v>1</v>
      </c>
      <c r="AA12" s="1" t="b">
        <f t="shared" si="1"/>
        <v>1</v>
      </c>
      <c r="AB12" s="1" t="b">
        <f t="shared" si="2"/>
        <v>1</v>
      </c>
      <c r="AC12" s="1" t="str">
        <f t="shared" si="3"/>
        <v>Satisfied</v>
      </c>
      <c r="AD12" s="1">
        <v>10</v>
      </c>
      <c r="AE12" s="1">
        <v>81000</v>
      </c>
      <c r="AF12" s="1" t="s">
        <v>5</v>
      </c>
      <c r="AG12" s="1">
        <v>126000</v>
      </c>
      <c r="AH12" s="1" t="s">
        <v>5</v>
      </c>
      <c r="AI12" s="1">
        <f t="shared" si="4"/>
        <v>45000</v>
      </c>
      <c r="AJ12" s="1" t="str">
        <f t="shared" si="5"/>
        <v>Non-Uniform</v>
      </c>
      <c r="AK12" s="1">
        <f>ROUND((AI12*100)/AE12,2)</f>
        <v>55.56</v>
      </c>
    </row>
    <row r="18" spans="37:37" x14ac:dyDescent="0.2">
      <c r="AK18" t="s">
        <v>41</v>
      </c>
    </row>
    <row r="19" spans="37:37" x14ac:dyDescent="0.2">
      <c r="AK19" s="6" t="s">
        <v>42</v>
      </c>
    </row>
  </sheetData>
  <mergeCells count="13">
    <mergeCell ref="AI1:AI2"/>
    <mergeCell ref="AJ1:AJ2"/>
    <mergeCell ref="AK1:AK2"/>
    <mergeCell ref="AB1:AB2"/>
    <mergeCell ref="AC1:AC2"/>
    <mergeCell ref="AD1:AD2"/>
    <mergeCell ref="AE1:AF1"/>
    <mergeCell ref="AG1:AH1"/>
    <mergeCell ref="A1:A2"/>
    <mergeCell ref="B1:S1"/>
    <mergeCell ref="T1:Y1"/>
    <mergeCell ref="Z1:Z2"/>
    <mergeCell ref="AA1:AA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89420E2-0ADC-F54C-A7BC-BF5A38A38D59}">
  <dimension ref="A1:AK19"/>
  <sheetViews>
    <sheetView topLeftCell="Y1" workbookViewId="0">
      <selection activeCell="AH20" sqref="AH20"/>
    </sheetView>
  </sheetViews>
  <sheetFormatPr baseColWidth="10" defaultRowHeight="15" x14ac:dyDescent="0.2"/>
  <cols>
    <col min="1" max="1" width="3.83203125" customWidth="1"/>
    <col min="2" max="9" width="6.33203125" customWidth="1"/>
    <col min="10" max="17" width="12.83203125" customWidth="1"/>
    <col min="29" max="29" width="18" customWidth="1"/>
    <col min="37" max="37" width="34.6640625" customWidth="1"/>
  </cols>
  <sheetData>
    <row r="1" spans="1:37" x14ac:dyDescent="0.2">
      <c r="A1" s="9" t="s">
        <v>18</v>
      </c>
      <c r="B1" s="10" t="s">
        <v>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 t="s">
        <v>9</v>
      </c>
      <c r="U1" s="10"/>
      <c r="V1" s="10"/>
      <c r="W1" s="10"/>
      <c r="X1" s="10"/>
      <c r="Y1" s="10"/>
      <c r="Z1" s="9" t="s">
        <v>3</v>
      </c>
      <c r="AA1" s="9" t="s">
        <v>4</v>
      </c>
      <c r="AB1" s="9" t="s">
        <v>19</v>
      </c>
      <c r="AC1" s="9" t="s">
        <v>10</v>
      </c>
      <c r="AD1" s="9" t="s">
        <v>7</v>
      </c>
      <c r="AE1" s="11" t="s">
        <v>11</v>
      </c>
      <c r="AF1" s="11"/>
      <c r="AG1" s="9" t="s">
        <v>12</v>
      </c>
      <c r="AH1" s="9"/>
      <c r="AI1" s="11" t="s">
        <v>15</v>
      </c>
      <c r="AJ1" s="9" t="s">
        <v>16</v>
      </c>
      <c r="AK1" s="11" t="s">
        <v>17</v>
      </c>
    </row>
    <row r="2" spans="1:37" x14ac:dyDescent="0.2">
      <c r="A2" s="9"/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26</v>
      </c>
      <c r="I2" s="3" t="s">
        <v>27</v>
      </c>
      <c r="J2" s="3" t="s">
        <v>28</v>
      </c>
      <c r="K2" s="3" t="s">
        <v>29</v>
      </c>
      <c r="L2" s="3" t="s">
        <v>30</v>
      </c>
      <c r="M2" s="3" t="s">
        <v>31</v>
      </c>
      <c r="N2" s="3" t="s">
        <v>32</v>
      </c>
      <c r="O2" s="3" t="s">
        <v>33</v>
      </c>
      <c r="P2" s="3" t="s">
        <v>34</v>
      </c>
      <c r="Q2" s="3" t="s">
        <v>35</v>
      </c>
      <c r="R2" s="3" t="s">
        <v>36</v>
      </c>
      <c r="S2" s="3" t="s">
        <v>37</v>
      </c>
      <c r="T2" s="3" t="s">
        <v>38</v>
      </c>
      <c r="U2" s="3" t="s">
        <v>0</v>
      </c>
      <c r="V2" s="3" t="s">
        <v>1</v>
      </c>
      <c r="W2" s="3" t="s">
        <v>2</v>
      </c>
      <c r="X2" s="3" t="s">
        <v>39</v>
      </c>
      <c r="Y2" s="3" t="s">
        <v>40</v>
      </c>
      <c r="Z2" s="9"/>
      <c r="AA2" s="9"/>
      <c r="AB2" s="9"/>
      <c r="AC2" s="9"/>
      <c r="AD2" s="9"/>
      <c r="AE2" s="2" t="s">
        <v>13</v>
      </c>
      <c r="AF2" s="3" t="s">
        <v>10</v>
      </c>
      <c r="AG2" s="4" t="s">
        <v>14</v>
      </c>
      <c r="AH2" s="3" t="s">
        <v>10</v>
      </c>
      <c r="AI2" s="11"/>
      <c r="AJ2" s="9"/>
      <c r="AK2" s="11"/>
    </row>
    <row r="3" spans="1:37" x14ac:dyDescent="0.2">
      <c r="A3" s="1">
        <v>1</v>
      </c>
      <c r="B3" s="5">
        <v>0.81</v>
      </c>
      <c r="C3" s="5">
        <v>0.95</v>
      </c>
      <c r="D3" s="5">
        <v>0.87</v>
      </c>
      <c r="E3" s="5">
        <v>0.8</v>
      </c>
      <c r="F3" s="5">
        <v>0.83</v>
      </c>
      <c r="G3" s="5">
        <v>0.84</v>
      </c>
      <c r="H3" s="5">
        <v>0.84</v>
      </c>
      <c r="I3" s="5">
        <v>0.84</v>
      </c>
      <c r="J3" s="5">
        <v>0.82</v>
      </c>
      <c r="K3" s="5">
        <v>0.82</v>
      </c>
      <c r="L3" s="5">
        <v>0.95</v>
      </c>
      <c r="M3" s="5">
        <v>0.93</v>
      </c>
      <c r="N3" s="5">
        <v>0.89</v>
      </c>
      <c r="O3" s="5">
        <v>0.81</v>
      </c>
      <c r="P3" s="5">
        <v>0.88</v>
      </c>
      <c r="Q3" s="5">
        <v>0.89</v>
      </c>
      <c r="R3" s="5">
        <v>0.8</v>
      </c>
      <c r="S3" s="5">
        <v>0.96</v>
      </c>
      <c r="T3" s="5">
        <v>10.1687668327395</v>
      </c>
      <c r="U3" s="5">
        <v>9.6603284911025504</v>
      </c>
      <c r="V3" s="5">
        <v>6.6427936756793402</v>
      </c>
      <c r="W3" s="5">
        <v>6.7092216124361297</v>
      </c>
      <c r="X3" s="5">
        <v>0.99121054610912596</v>
      </c>
      <c r="Y3" s="5">
        <v>0.96147422972585195</v>
      </c>
      <c r="Z3" s="5" t="b">
        <f t="shared" ref="Z3:Z12" si="0">IF(T3*1000&lt;U3*1000,TRUE,FALSE)</f>
        <v>0</v>
      </c>
      <c r="AA3" s="5" t="b">
        <f t="shared" ref="AA3:AA12" si="1">IF(V3*1000&lt;W3*1000,TRUE,FALSE)</f>
        <v>1</v>
      </c>
      <c r="AB3" s="5" t="b">
        <f t="shared" ref="AB3:AB12" si="2">IF(X3*1000&gt;Y3*1000,TRUE,FALSE)</f>
        <v>1</v>
      </c>
      <c r="AC3" s="5" t="str">
        <f t="shared" ref="AC3:AC12" si="3">IF(OR(Z3=FALSE,AA3=FALSE,AB3=FALSE),"Violated","Satisfied")</f>
        <v>Violated</v>
      </c>
      <c r="AD3" s="1">
        <v>1</v>
      </c>
      <c r="AE3" s="1">
        <v>189000</v>
      </c>
      <c r="AF3" s="5" t="s">
        <v>6</v>
      </c>
      <c r="AG3" s="1">
        <v>297000</v>
      </c>
      <c r="AH3" s="5" t="s">
        <v>6</v>
      </c>
      <c r="AI3" s="1">
        <f>AG3-AE3</f>
        <v>108000</v>
      </c>
      <c r="AJ3" s="1" t="str">
        <f>IF(AG3=AE3,"equal",IF(AG3&lt;AE3,"Uniform","Non-Uniform"))</f>
        <v>Non-Uniform</v>
      </c>
      <c r="AK3" s="1">
        <f>ROUND((AI3*100)/AE3,2)</f>
        <v>57.14</v>
      </c>
    </row>
    <row r="4" spans="1:37" x14ac:dyDescent="0.2">
      <c r="A4" s="1">
        <v>2</v>
      </c>
      <c r="B4" s="5">
        <v>0.9</v>
      </c>
      <c r="C4" s="5">
        <v>0.98</v>
      </c>
      <c r="D4" s="5">
        <v>0.9</v>
      </c>
      <c r="E4" s="5">
        <v>0.83</v>
      </c>
      <c r="F4" s="5">
        <v>0.9</v>
      </c>
      <c r="G4" s="5">
        <v>0.89</v>
      </c>
      <c r="H4" s="5">
        <v>0.83</v>
      </c>
      <c r="I4" s="5">
        <v>0.82</v>
      </c>
      <c r="J4" s="5">
        <v>0.95</v>
      </c>
      <c r="K4" s="5">
        <v>0.88</v>
      </c>
      <c r="L4" s="5">
        <v>0.97</v>
      </c>
      <c r="M4" s="5">
        <v>0.92</v>
      </c>
      <c r="N4" s="5">
        <v>0.88</v>
      </c>
      <c r="O4" s="5">
        <v>0.89</v>
      </c>
      <c r="P4" s="5">
        <v>0.95</v>
      </c>
      <c r="Q4" s="5">
        <v>0.91</v>
      </c>
      <c r="R4" s="5">
        <v>0.96</v>
      </c>
      <c r="S4" s="5">
        <v>0.85</v>
      </c>
      <c r="T4" s="5">
        <v>9.4725296695990497</v>
      </c>
      <c r="U4" s="5">
        <v>9.8002549662950393</v>
      </c>
      <c r="V4" s="5">
        <v>6.2683675473200697</v>
      </c>
      <c r="W4" s="5">
        <f>V4*1.09</f>
        <v>6.8325206265788765</v>
      </c>
      <c r="X4" s="5">
        <v>0.99541069546511496</v>
      </c>
      <c r="Y4" s="5">
        <v>0.94564016069185897</v>
      </c>
      <c r="Z4" s="5" t="b">
        <f t="shared" si="0"/>
        <v>1</v>
      </c>
      <c r="AA4" s="5" t="b">
        <f t="shared" si="1"/>
        <v>1</v>
      </c>
      <c r="AB4" s="5" t="b">
        <f t="shared" si="2"/>
        <v>1</v>
      </c>
      <c r="AC4" s="5" t="str">
        <f t="shared" si="3"/>
        <v>Satisfied</v>
      </c>
      <c r="AD4" s="1">
        <v>2</v>
      </c>
      <c r="AE4" s="1">
        <v>252000</v>
      </c>
      <c r="AF4" s="5" t="s">
        <v>5</v>
      </c>
      <c r="AG4" s="1">
        <v>522000</v>
      </c>
      <c r="AH4" s="5" t="s">
        <v>5</v>
      </c>
      <c r="AI4" s="1">
        <f t="shared" ref="AI4:AI12" si="4">AG4-AE4</f>
        <v>270000</v>
      </c>
      <c r="AJ4" s="1" t="str">
        <f t="shared" ref="AJ4:AJ12" si="5">IF(AG4=AE4,"equal",IF(AG4&lt;AE4,"Uniform","Non-Uniform"))</f>
        <v>Non-Uniform</v>
      </c>
      <c r="AK4" s="1">
        <f t="shared" ref="AK4:AK12" si="6">ROUND((AI4*100)/AE4,2)</f>
        <v>107.14</v>
      </c>
    </row>
    <row r="5" spans="1:37" x14ac:dyDescent="0.2">
      <c r="A5" s="1">
        <v>3</v>
      </c>
      <c r="B5" s="5">
        <v>0.97</v>
      </c>
      <c r="C5" s="5">
        <v>0.89</v>
      </c>
      <c r="D5" s="5">
        <v>0.89</v>
      </c>
      <c r="E5" s="5">
        <v>0.8</v>
      </c>
      <c r="F5" s="5">
        <v>0.83</v>
      </c>
      <c r="G5" s="5">
        <v>0.81</v>
      </c>
      <c r="H5" s="5">
        <v>0.82</v>
      </c>
      <c r="I5" s="5">
        <v>0.81</v>
      </c>
      <c r="J5" s="5">
        <v>0.82</v>
      </c>
      <c r="K5" s="5">
        <v>0.85</v>
      </c>
      <c r="L5" s="5">
        <v>0.88</v>
      </c>
      <c r="M5" s="5">
        <v>0.82</v>
      </c>
      <c r="N5" s="5">
        <v>0.9</v>
      </c>
      <c r="O5" s="5">
        <v>0.91</v>
      </c>
      <c r="P5" s="5">
        <v>0.93</v>
      </c>
      <c r="Q5" s="5">
        <v>0.89</v>
      </c>
      <c r="R5" s="5">
        <v>0.82</v>
      </c>
      <c r="S5" s="5">
        <v>0.94</v>
      </c>
      <c r="T5" s="5">
        <v>9.9468991163249392</v>
      </c>
      <c r="U5" s="5">
        <v>9.7479611339984409</v>
      </c>
      <c r="V5" s="5">
        <v>6.60695999046726</v>
      </c>
      <c r="W5" s="5">
        <v>6.3426815908485699</v>
      </c>
      <c r="X5" s="5">
        <v>0.99190561167865798</v>
      </c>
      <c r="Y5" s="5">
        <v>0.93239127497793794</v>
      </c>
      <c r="Z5" s="5" t="b">
        <f t="shared" si="0"/>
        <v>0</v>
      </c>
      <c r="AA5" s="5" t="b">
        <f t="shared" si="1"/>
        <v>0</v>
      </c>
      <c r="AB5" s="5" t="b">
        <f t="shared" si="2"/>
        <v>1</v>
      </c>
      <c r="AC5" s="5" t="str">
        <f t="shared" si="3"/>
        <v>Violated</v>
      </c>
      <c r="AD5" s="1">
        <v>3</v>
      </c>
      <c r="AE5" s="1">
        <v>288000</v>
      </c>
      <c r="AF5" s="5" t="s">
        <v>6</v>
      </c>
      <c r="AG5" s="1">
        <v>468000</v>
      </c>
      <c r="AH5" s="5" t="s">
        <v>6</v>
      </c>
      <c r="AI5" s="1">
        <f t="shared" si="4"/>
        <v>180000</v>
      </c>
      <c r="AJ5" s="1" t="str">
        <f t="shared" si="5"/>
        <v>Non-Uniform</v>
      </c>
      <c r="AK5" s="1">
        <f t="shared" si="6"/>
        <v>62.5</v>
      </c>
    </row>
    <row r="6" spans="1:37" x14ac:dyDescent="0.2">
      <c r="A6" s="1">
        <v>4</v>
      </c>
      <c r="B6" s="1">
        <v>0.93</v>
      </c>
      <c r="C6" s="1">
        <v>0.96</v>
      </c>
      <c r="D6" s="1">
        <v>0.91</v>
      </c>
      <c r="E6" s="1">
        <v>0.87</v>
      </c>
      <c r="F6" s="1">
        <v>0.84</v>
      </c>
      <c r="G6" s="1">
        <v>0.98</v>
      </c>
      <c r="H6" s="1">
        <v>0.89</v>
      </c>
      <c r="I6" s="1">
        <v>0.81</v>
      </c>
      <c r="J6" s="1">
        <v>0.84</v>
      </c>
      <c r="K6" s="1">
        <v>0.94</v>
      </c>
      <c r="L6" s="1">
        <v>0.82</v>
      </c>
      <c r="M6" s="1">
        <v>0.91</v>
      </c>
      <c r="N6" s="1">
        <v>0.83</v>
      </c>
      <c r="O6" s="1">
        <v>0.8</v>
      </c>
      <c r="P6" s="1">
        <v>0.92</v>
      </c>
      <c r="Q6" s="1">
        <v>0.87</v>
      </c>
      <c r="R6" s="1">
        <v>0.84</v>
      </c>
      <c r="S6" s="1">
        <v>0.83</v>
      </c>
      <c r="T6" s="1">
        <v>9.2629963254160401</v>
      </c>
      <c r="U6" s="1">
        <v>10.5598158109742</v>
      </c>
      <c r="V6" s="1">
        <v>6.1640436620404202</v>
      </c>
      <c r="W6" s="1">
        <v>6.6571671550036502</v>
      </c>
      <c r="X6" s="1">
        <v>0.99296184221972295</v>
      </c>
      <c r="Y6" s="1">
        <v>0.92345451326434203</v>
      </c>
      <c r="Z6" s="1" t="b">
        <f t="shared" si="0"/>
        <v>1</v>
      </c>
      <c r="AA6" s="1" t="b">
        <f t="shared" si="1"/>
        <v>1</v>
      </c>
      <c r="AB6" s="1" t="b">
        <f t="shared" si="2"/>
        <v>1</v>
      </c>
      <c r="AC6" s="1" t="str">
        <f t="shared" si="3"/>
        <v>Satisfied</v>
      </c>
      <c r="AD6" s="1">
        <v>4</v>
      </c>
      <c r="AE6" s="1">
        <v>27000</v>
      </c>
      <c r="AF6" s="1" t="s">
        <v>5</v>
      </c>
      <c r="AG6" s="1">
        <v>54000</v>
      </c>
      <c r="AH6" s="1" t="s">
        <v>5</v>
      </c>
      <c r="AI6" s="1">
        <f t="shared" si="4"/>
        <v>27000</v>
      </c>
      <c r="AJ6" s="1" t="str">
        <f t="shared" si="5"/>
        <v>Non-Uniform</v>
      </c>
      <c r="AK6" s="1">
        <f t="shared" si="6"/>
        <v>100</v>
      </c>
    </row>
    <row r="7" spans="1:37" x14ac:dyDescent="0.2">
      <c r="A7" s="1">
        <v>5</v>
      </c>
      <c r="B7" s="1">
        <v>0.85</v>
      </c>
      <c r="C7" s="1">
        <v>0.85</v>
      </c>
      <c r="D7" s="1">
        <v>0.87</v>
      </c>
      <c r="E7" s="1">
        <v>0.87</v>
      </c>
      <c r="F7" s="1">
        <v>0.97</v>
      </c>
      <c r="G7" s="1">
        <v>0.85</v>
      </c>
      <c r="H7" s="1">
        <v>0.83</v>
      </c>
      <c r="I7" s="1">
        <v>0.93</v>
      </c>
      <c r="J7" s="1">
        <v>0.87</v>
      </c>
      <c r="K7" s="1">
        <v>0.95</v>
      </c>
      <c r="L7" s="1">
        <v>0.98</v>
      </c>
      <c r="M7" s="1">
        <v>0.88</v>
      </c>
      <c r="N7" s="1">
        <v>0.81</v>
      </c>
      <c r="O7" s="1">
        <v>0.9</v>
      </c>
      <c r="P7" s="1">
        <v>0.89</v>
      </c>
      <c r="Q7" s="1">
        <v>0.92</v>
      </c>
      <c r="R7" s="1">
        <v>0.91</v>
      </c>
      <c r="S7" s="1">
        <v>0.92</v>
      </c>
      <c r="T7" s="1">
        <v>10.033833768961101</v>
      </c>
      <c r="U7" s="1">
        <v>10.1341721066507</v>
      </c>
      <c r="V7" s="1">
        <v>6.65609653401863</v>
      </c>
      <c r="W7" s="1">
        <v>6.3232917073176997</v>
      </c>
      <c r="X7" s="1">
        <v>0.99089739037185698</v>
      </c>
      <c r="Y7" s="1">
        <f>X7*1.001</f>
        <v>0.9918882877622287</v>
      </c>
      <c r="Z7" s="1" t="b">
        <f t="shared" si="0"/>
        <v>1</v>
      </c>
      <c r="AA7" s="1" t="b">
        <f t="shared" si="1"/>
        <v>0</v>
      </c>
      <c r="AB7" s="1" t="b">
        <f t="shared" si="2"/>
        <v>0</v>
      </c>
      <c r="AC7" s="1" t="str">
        <f t="shared" si="3"/>
        <v>Violated</v>
      </c>
      <c r="AD7" s="1">
        <v>5</v>
      </c>
      <c r="AE7" s="1">
        <v>162000</v>
      </c>
      <c r="AF7" s="1" t="s">
        <v>6</v>
      </c>
      <c r="AG7" s="1">
        <v>261000</v>
      </c>
      <c r="AH7" s="1" t="s">
        <v>6</v>
      </c>
      <c r="AI7" s="1">
        <f t="shared" si="4"/>
        <v>99000</v>
      </c>
      <c r="AJ7" s="1" t="str">
        <f t="shared" si="5"/>
        <v>Non-Uniform</v>
      </c>
      <c r="AK7" s="1">
        <f t="shared" si="6"/>
        <v>61.11</v>
      </c>
    </row>
    <row r="8" spans="1:37" x14ac:dyDescent="0.2">
      <c r="A8" s="1">
        <v>6</v>
      </c>
      <c r="B8" s="1">
        <v>0.94</v>
      </c>
      <c r="C8" s="1">
        <v>0.85</v>
      </c>
      <c r="D8" s="1">
        <v>0.88</v>
      </c>
      <c r="E8" s="1">
        <v>0.92</v>
      </c>
      <c r="F8" s="1">
        <v>0.85</v>
      </c>
      <c r="G8" s="1">
        <v>0.88</v>
      </c>
      <c r="H8" s="1">
        <v>0.9</v>
      </c>
      <c r="I8" s="1">
        <v>0.92</v>
      </c>
      <c r="J8" s="1">
        <v>0.9</v>
      </c>
      <c r="K8" s="1">
        <v>0.93</v>
      </c>
      <c r="L8" s="1">
        <v>0.8</v>
      </c>
      <c r="M8" s="1">
        <v>0.96</v>
      </c>
      <c r="N8" s="1">
        <v>0.88</v>
      </c>
      <c r="O8" s="1">
        <v>0.86</v>
      </c>
      <c r="P8" s="1">
        <v>0.96</v>
      </c>
      <c r="Q8" s="1">
        <v>0.93</v>
      </c>
      <c r="R8" s="1">
        <v>0.88</v>
      </c>
      <c r="S8" s="1">
        <v>0.96</v>
      </c>
      <c r="T8" s="1">
        <v>9.8241815893721398</v>
      </c>
      <c r="U8" s="1">
        <v>11.101325195990499</v>
      </c>
      <c r="V8" s="1">
        <v>6.5362667671833501</v>
      </c>
      <c r="W8" s="1">
        <v>6.4709040995115101</v>
      </c>
      <c r="X8" s="1">
        <v>0.99453078735613698</v>
      </c>
      <c r="Y8" s="1">
        <v>0.99993078735613705</v>
      </c>
      <c r="Z8" s="1" t="b">
        <f t="shared" si="0"/>
        <v>1</v>
      </c>
      <c r="AA8" s="1" t="b">
        <f t="shared" si="1"/>
        <v>0</v>
      </c>
      <c r="AB8" s="1" t="b">
        <f t="shared" si="2"/>
        <v>0</v>
      </c>
      <c r="AC8" s="1" t="str">
        <f t="shared" si="3"/>
        <v>Violated</v>
      </c>
      <c r="AD8" s="1">
        <v>6</v>
      </c>
      <c r="AE8" s="1">
        <v>27000</v>
      </c>
      <c r="AF8" s="1" t="s">
        <v>6</v>
      </c>
      <c r="AG8" s="1">
        <v>45000</v>
      </c>
      <c r="AH8" s="1" t="s">
        <v>6</v>
      </c>
      <c r="AI8" s="1">
        <f t="shared" si="4"/>
        <v>18000</v>
      </c>
      <c r="AJ8" s="1" t="str">
        <f t="shared" si="5"/>
        <v>Non-Uniform</v>
      </c>
      <c r="AK8" s="1">
        <f t="shared" si="6"/>
        <v>66.67</v>
      </c>
    </row>
    <row r="9" spans="1:37" x14ac:dyDescent="0.2">
      <c r="A9" s="1">
        <v>7</v>
      </c>
      <c r="B9" s="1">
        <v>0.99</v>
      </c>
      <c r="C9" s="1">
        <v>0.96</v>
      </c>
      <c r="D9" s="1">
        <v>0.92</v>
      </c>
      <c r="E9" s="1">
        <v>0.98</v>
      </c>
      <c r="F9" s="1">
        <v>0.88</v>
      </c>
      <c r="G9" s="1">
        <v>0.85</v>
      </c>
      <c r="H9" s="1">
        <v>0.83</v>
      </c>
      <c r="I9" s="1">
        <v>0.98</v>
      </c>
      <c r="J9" s="1">
        <v>0.89</v>
      </c>
      <c r="K9" s="1">
        <v>0.81</v>
      </c>
      <c r="L9" s="1">
        <v>0.92</v>
      </c>
      <c r="M9" s="1">
        <v>0.98</v>
      </c>
      <c r="N9" s="1">
        <v>0.98</v>
      </c>
      <c r="O9" s="1">
        <v>0.87</v>
      </c>
      <c r="P9" s="1">
        <v>0.86</v>
      </c>
      <c r="Q9" s="1">
        <v>0.94</v>
      </c>
      <c r="R9" s="1">
        <v>0.94</v>
      </c>
      <c r="S9" s="1">
        <v>0.88</v>
      </c>
      <c r="T9" s="1">
        <v>9.2902176784755692</v>
      </c>
      <c r="U9" s="1">
        <v>8.82570679455179</v>
      </c>
      <c r="V9" s="1">
        <v>6.1807833229483196</v>
      </c>
      <c r="W9" s="1">
        <v>5.8099363235714199</v>
      </c>
      <c r="X9" s="1">
        <v>0.99866081615412094</v>
      </c>
      <c r="Y9" s="1">
        <v>0.95871438350795601</v>
      </c>
      <c r="Z9" s="1" t="b">
        <f t="shared" si="0"/>
        <v>0</v>
      </c>
      <c r="AA9" s="1" t="b">
        <f t="shared" si="1"/>
        <v>0</v>
      </c>
      <c r="AB9" s="1" t="b">
        <f t="shared" si="2"/>
        <v>1</v>
      </c>
      <c r="AC9" s="1" t="str">
        <f t="shared" si="3"/>
        <v>Violated</v>
      </c>
      <c r="AD9" s="1">
        <v>7</v>
      </c>
      <c r="AE9" s="1">
        <v>36000</v>
      </c>
      <c r="AF9" s="1" t="s">
        <v>6</v>
      </c>
      <c r="AG9" s="1">
        <v>90000</v>
      </c>
      <c r="AH9" s="1" t="s">
        <v>6</v>
      </c>
      <c r="AI9" s="1">
        <f t="shared" si="4"/>
        <v>54000</v>
      </c>
      <c r="AJ9" s="1" t="str">
        <f t="shared" si="5"/>
        <v>Non-Uniform</v>
      </c>
      <c r="AK9" s="1">
        <f t="shared" si="6"/>
        <v>150</v>
      </c>
    </row>
    <row r="10" spans="1:37" x14ac:dyDescent="0.2">
      <c r="A10" s="12">
        <v>8</v>
      </c>
      <c r="B10" s="12">
        <v>0.93</v>
      </c>
      <c r="C10" s="12">
        <v>0.91</v>
      </c>
      <c r="D10" s="12">
        <v>0.99</v>
      </c>
      <c r="E10" s="12">
        <v>0.82</v>
      </c>
      <c r="F10" s="12">
        <v>0.97</v>
      </c>
      <c r="G10" s="12">
        <v>0.89</v>
      </c>
      <c r="H10" s="12">
        <v>0.89</v>
      </c>
      <c r="I10" s="12">
        <v>0.95</v>
      </c>
      <c r="J10" s="12">
        <v>0.89</v>
      </c>
      <c r="K10" s="12">
        <v>0.99</v>
      </c>
      <c r="L10" s="12">
        <v>0.83</v>
      </c>
      <c r="M10" s="12">
        <v>0.83</v>
      </c>
      <c r="N10" s="12">
        <v>0.96</v>
      </c>
      <c r="O10" s="12">
        <v>0.95</v>
      </c>
      <c r="P10" s="12">
        <v>0.89</v>
      </c>
      <c r="Q10" s="12">
        <v>0.95</v>
      </c>
      <c r="R10" s="12">
        <v>0.92</v>
      </c>
      <c r="S10" s="12">
        <v>0.99</v>
      </c>
      <c r="T10" s="12">
        <v>9.4440858454985896</v>
      </c>
      <c r="U10" s="12">
        <f>T10*1.15</f>
        <v>10.860698722323377</v>
      </c>
      <c r="V10" s="12">
        <v>6.2968100874979003</v>
      </c>
      <c r="W10" s="12">
        <f>V10*1.2</f>
        <v>7.5561721049974802</v>
      </c>
      <c r="X10" s="12">
        <v>0.99888148368673002</v>
      </c>
      <c r="Y10" s="12">
        <v>0.90898215015492401</v>
      </c>
      <c r="Z10" s="12" t="b">
        <f t="shared" si="0"/>
        <v>1</v>
      </c>
      <c r="AA10" s="12" t="b">
        <f t="shared" si="1"/>
        <v>1</v>
      </c>
      <c r="AB10" s="12" t="b">
        <f t="shared" si="2"/>
        <v>1</v>
      </c>
      <c r="AC10" s="12" t="str">
        <f t="shared" si="3"/>
        <v>Satisfied</v>
      </c>
      <c r="AD10" s="12">
        <v>8</v>
      </c>
      <c r="AE10" s="12">
        <v>12000</v>
      </c>
      <c r="AF10" s="12" t="s">
        <v>5</v>
      </c>
      <c r="AG10" s="12">
        <v>18000</v>
      </c>
      <c r="AH10" s="12" t="s">
        <v>5</v>
      </c>
      <c r="AI10" s="12">
        <f t="shared" si="4"/>
        <v>6000</v>
      </c>
      <c r="AJ10" s="12" t="str">
        <f t="shared" si="5"/>
        <v>Non-Uniform</v>
      </c>
      <c r="AK10" s="12">
        <f t="shared" si="6"/>
        <v>50</v>
      </c>
    </row>
    <row r="11" spans="1:37" x14ac:dyDescent="0.2">
      <c r="A11" s="1">
        <v>9</v>
      </c>
      <c r="B11" s="1">
        <v>0.81</v>
      </c>
      <c r="C11" s="1">
        <v>0.89</v>
      </c>
      <c r="D11" s="1">
        <v>0.87</v>
      </c>
      <c r="E11" s="1">
        <v>0.93</v>
      </c>
      <c r="F11" s="1">
        <v>0.82</v>
      </c>
      <c r="G11" s="1">
        <v>0.83</v>
      </c>
      <c r="H11" s="1">
        <v>0.81</v>
      </c>
      <c r="I11" s="1">
        <v>0.82</v>
      </c>
      <c r="J11" s="1">
        <v>0.82</v>
      </c>
      <c r="K11" s="1">
        <v>0.86</v>
      </c>
      <c r="L11" s="1">
        <v>0.93</v>
      </c>
      <c r="M11" s="1">
        <v>0.93</v>
      </c>
      <c r="N11" s="1">
        <v>0.95</v>
      </c>
      <c r="O11" s="1">
        <v>0.98</v>
      </c>
      <c r="P11" s="1">
        <v>0.85</v>
      </c>
      <c r="Q11" s="1">
        <v>0.85</v>
      </c>
      <c r="R11" s="1">
        <v>0.85</v>
      </c>
      <c r="S11" s="1">
        <v>0.87</v>
      </c>
      <c r="T11" s="1">
        <v>10.4047782583258</v>
      </c>
      <c r="U11" s="1">
        <v>9.7804915628262705</v>
      </c>
      <c r="V11" s="1">
        <v>6.8129982101808402</v>
      </c>
      <c r="W11" s="1">
        <v>6.4723482996717996</v>
      </c>
      <c r="X11" s="1">
        <v>0.99327675651555003</v>
      </c>
      <c r="Y11" s="1">
        <v>0.90388184842914998</v>
      </c>
      <c r="Z11" s="1" t="b">
        <f t="shared" si="0"/>
        <v>0</v>
      </c>
      <c r="AA11" s="1" t="b">
        <f t="shared" si="1"/>
        <v>0</v>
      </c>
      <c r="AB11" s="1" t="b">
        <f t="shared" si="2"/>
        <v>1</v>
      </c>
      <c r="AC11" s="1" t="str">
        <f t="shared" si="3"/>
        <v>Violated</v>
      </c>
      <c r="AD11" s="1">
        <v>9</v>
      </c>
      <c r="AE11" s="1">
        <v>135000</v>
      </c>
      <c r="AF11" s="1" t="s">
        <v>6</v>
      </c>
      <c r="AG11" s="1">
        <v>342000</v>
      </c>
      <c r="AH11" s="1" t="s">
        <v>6</v>
      </c>
      <c r="AI11" s="1">
        <f t="shared" si="4"/>
        <v>207000</v>
      </c>
      <c r="AJ11" s="1" t="str">
        <f t="shared" si="5"/>
        <v>Non-Uniform</v>
      </c>
      <c r="AK11" s="1">
        <f t="shared" si="6"/>
        <v>153.33000000000001</v>
      </c>
    </row>
    <row r="12" spans="1:37" x14ac:dyDescent="0.2">
      <c r="A12" s="1">
        <v>10</v>
      </c>
      <c r="B12" s="1">
        <v>0.84</v>
      </c>
      <c r="C12" s="1">
        <v>0.98</v>
      </c>
      <c r="D12" s="1">
        <v>0.8</v>
      </c>
      <c r="E12" s="1">
        <v>0.9</v>
      </c>
      <c r="F12" s="1">
        <v>0.95</v>
      </c>
      <c r="G12" s="1">
        <v>0.8</v>
      </c>
      <c r="H12" s="1">
        <v>0.98</v>
      </c>
      <c r="I12" s="1">
        <v>0.99</v>
      </c>
      <c r="J12" s="1">
        <v>0.93</v>
      </c>
      <c r="K12" s="1">
        <v>0.8</v>
      </c>
      <c r="L12" s="1">
        <v>0.91</v>
      </c>
      <c r="M12" s="1">
        <v>0.89</v>
      </c>
      <c r="N12" s="1">
        <v>0.96</v>
      </c>
      <c r="O12" s="1">
        <v>0.86</v>
      </c>
      <c r="P12" s="1">
        <v>0.87</v>
      </c>
      <c r="Q12" s="1">
        <v>0.82</v>
      </c>
      <c r="R12" s="1">
        <v>0.99</v>
      </c>
      <c r="S12" s="1">
        <v>0.95</v>
      </c>
      <c r="T12" s="1">
        <v>9.8625506756304393</v>
      </c>
      <c r="U12" s="1">
        <v>13.4130689188574</v>
      </c>
      <c r="V12" s="1">
        <v>6.5028665713062104</v>
      </c>
      <c r="W12" s="1">
        <v>6.7629812341584596</v>
      </c>
      <c r="X12" s="1">
        <v>0.99753558964945999</v>
      </c>
      <c r="Y12" s="1">
        <v>0.96760952195997596</v>
      </c>
      <c r="Z12" s="1" t="b">
        <f t="shared" si="0"/>
        <v>1</v>
      </c>
      <c r="AA12" s="1" t="b">
        <f t="shared" si="1"/>
        <v>1</v>
      </c>
      <c r="AB12" s="1" t="b">
        <f t="shared" si="2"/>
        <v>1</v>
      </c>
      <c r="AC12" s="1" t="str">
        <f t="shared" si="3"/>
        <v>Satisfied</v>
      </c>
      <c r="AD12" s="1">
        <v>10</v>
      </c>
      <c r="AE12" s="1">
        <v>108000</v>
      </c>
      <c r="AF12" s="1" t="s">
        <v>5</v>
      </c>
      <c r="AG12" s="1">
        <v>207000</v>
      </c>
      <c r="AH12" s="1" t="s">
        <v>5</v>
      </c>
      <c r="AI12" s="1">
        <f t="shared" si="4"/>
        <v>99000</v>
      </c>
      <c r="AJ12" s="1" t="str">
        <f t="shared" si="5"/>
        <v>Non-Uniform</v>
      </c>
      <c r="AK12" s="1">
        <f t="shared" si="6"/>
        <v>91.67</v>
      </c>
    </row>
    <row r="18" spans="37:37" x14ac:dyDescent="0.2">
      <c r="AK18" t="s">
        <v>41</v>
      </c>
    </row>
    <row r="19" spans="37:37" x14ac:dyDescent="0.2">
      <c r="AK19" s="7" t="s">
        <v>42</v>
      </c>
    </row>
  </sheetData>
  <mergeCells count="13">
    <mergeCell ref="AK1:AK2"/>
    <mergeCell ref="AJ1:AJ2"/>
    <mergeCell ref="AI1:AI2"/>
    <mergeCell ref="AD1:AD2"/>
    <mergeCell ref="AE1:AF1"/>
    <mergeCell ref="AG1:AH1"/>
    <mergeCell ref="AC1:AC2"/>
    <mergeCell ref="A1:A2"/>
    <mergeCell ref="B1:S1"/>
    <mergeCell ref="T1:Y1"/>
    <mergeCell ref="Z1:Z2"/>
    <mergeCell ref="AA1:AA2"/>
    <mergeCell ref="AB1:AB2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D1C9EA-83B7-6849-A58A-CAA79ED42B6C}">
  <dimension ref="A1:AK18"/>
  <sheetViews>
    <sheetView tabSelected="1" topLeftCell="Y1" workbookViewId="0">
      <selection activeCell="AG3" sqref="AG3:AG12"/>
    </sheetView>
  </sheetViews>
  <sheetFormatPr baseColWidth="10" defaultRowHeight="15" x14ac:dyDescent="0.2"/>
  <cols>
    <col min="1" max="1" width="3.83203125" customWidth="1"/>
    <col min="2" max="9" width="6.33203125" customWidth="1"/>
    <col min="10" max="17" width="12.83203125" customWidth="1"/>
    <col min="29" max="29" width="18.83203125" customWidth="1"/>
    <col min="37" max="37" width="34" customWidth="1"/>
  </cols>
  <sheetData>
    <row r="1" spans="1:37" x14ac:dyDescent="0.2">
      <c r="A1" s="9" t="s">
        <v>18</v>
      </c>
      <c r="B1" s="10" t="s">
        <v>8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 t="s">
        <v>9</v>
      </c>
      <c r="U1" s="10"/>
      <c r="V1" s="10"/>
      <c r="W1" s="10"/>
      <c r="X1" s="10"/>
      <c r="Y1" s="10"/>
      <c r="Z1" s="9" t="s">
        <v>3</v>
      </c>
      <c r="AA1" s="9" t="s">
        <v>4</v>
      </c>
      <c r="AB1" s="9" t="s">
        <v>19</v>
      </c>
      <c r="AC1" s="9" t="s">
        <v>10</v>
      </c>
      <c r="AD1" s="9" t="s">
        <v>7</v>
      </c>
      <c r="AE1" s="11" t="s">
        <v>11</v>
      </c>
      <c r="AF1" s="11"/>
      <c r="AG1" s="9" t="s">
        <v>12</v>
      </c>
      <c r="AH1" s="9"/>
      <c r="AI1" s="11" t="s">
        <v>15</v>
      </c>
      <c r="AJ1" s="9" t="s">
        <v>16</v>
      </c>
      <c r="AK1" s="11" t="s">
        <v>17</v>
      </c>
    </row>
    <row r="2" spans="1:37" x14ac:dyDescent="0.2">
      <c r="A2" s="9"/>
      <c r="B2" s="3" t="s">
        <v>20</v>
      </c>
      <c r="C2" s="3" t="s">
        <v>21</v>
      </c>
      <c r="D2" s="3" t="s">
        <v>22</v>
      </c>
      <c r="E2" s="3" t="s">
        <v>23</v>
      </c>
      <c r="F2" s="3" t="s">
        <v>24</v>
      </c>
      <c r="G2" s="3" t="s">
        <v>25</v>
      </c>
      <c r="H2" s="3" t="s">
        <v>26</v>
      </c>
      <c r="I2" s="3" t="s">
        <v>27</v>
      </c>
      <c r="J2" s="3" t="s">
        <v>28</v>
      </c>
      <c r="K2" s="3" t="s">
        <v>29</v>
      </c>
      <c r="L2" s="3" t="s">
        <v>30</v>
      </c>
      <c r="M2" s="3" t="s">
        <v>31</v>
      </c>
      <c r="N2" s="3" t="s">
        <v>32</v>
      </c>
      <c r="O2" s="3" t="s">
        <v>33</v>
      </c>
      <c r="P2" s="3" t="s">
        <v>34</v>
      </c>
      <c r="Q2" s="3" t="s">
        <v>35</v>
      </c>
      <c r="R2" s="3" t="s">
        <v>36</v>
      </c>
      <c r="S2" s="3" t="s">
        <v>37</v>
      </c>
      <c r="T2" s="3" t="s">
        <v>38</v>
      </c>
      <c r="U2" s="3" t="s">
        <v>0</v>
      </c>
      <c r="V2" s="3" t="s">
        <v>1</v>
      </c>
      <c r="W2" s="3" t="s">
        <v>2</v>
      </c>
      <c r="X2" s="3" t="s">
        <v>39</v>
      </c>
      <c r="Y2" s="3" t="s">
        <v>40</v>
      </c>
      <c r="Z2" s="9"/>
      <c r="AA2" s="9"/>
      <c r="AB2" s="9"/>
      <c r="AC2" s="9"/>
      <c r="AD2" s="9"/>
      <c r="AE2" s="2" t="s">
        <v>13</v>
      </c>
      <c r="AF2" s="3" t="s">
        <v>10</v>
      </c>
      <c r="AG2" s="4" t="s">
        <v>14</v>
      </c>
      <c r="AH2" s="3" t="s">
        <v>10</v>
      </c>
      <c r="AI2" s="11"/>
      <c r="AJ2" s="9"/>
      <c r="AK2" s="11"/>
    </row>
    <row r="3" spans="1:37" x14ac:dyDescent="0.2">
      <c r="A3" s="1">
        <v>1</v>
      </c>
      <c r="B3" s="5">
        <v>0.81</v>
      </c>
      <c r="C3" s="5">
        <v>0.95</v>
      </c>
      <c r="D3" s="5">
        <v>0.87</v>
      </c>
      <c r="E3" s="5">
        <v>0.8</v>
      </c>
      <c r="F3" s="5">
        <v>0.83</v>
      </c>
      <c r="G3" s="5">
        <v>0.84</v>
      </c>
      <c r="H3" s="5">
        <v>0.84</v>
      </c>
      <c r="I3" s="5">
        <v>0.84</v>
      </c>
      <c r="J3" s="5">
        <v>0.82</v>
      </c>
      <c r="K3" s="5">
        <v>0.82</v>
      </c>
      <c r="L3" s="5">
        <v>0.95</v>
      </c>
      <c r="M3" s="5">
        <v>0.93</v>
      </c>
      <c r="N3" s="5">
        <v>0.89</v>
      </c>
      <c r="O3" s="5">
        <v>0.81</v>
      </c>
      <c r="P3" s="5">
        <v>0.88</v>
      </c>
      <c r="Q3" s="5">
        <v>0.89</v>
      </c>
      <c r="R3" s="5">
        <v>0.8</v>
      </c>
      <c r="S3" s="5">
        <v>0.96</v>
      </c>
      <c r="T3" s="5">
        <v>10.1687668327395</v>
      </c>
      <c r="U3" s="5">
        <v>9.6603284911025504</v>
      </c>
      <c r="V3" s="5">
        <v>6.6427936756793402</v>
      </c>
      <c r="W3" s="5">
        <v>6.7092216124361297</v>
      </c>
      <c r="X3" s="5">
        <v>0.99121054610912596</v>
      </c>
      <c r="Y3" s="5">
        <v>0.96147422972585195</v>
      </c>
      <c r="Z3" s="5" t="b">
        <f t="shared" ref="Z3:Z12" si="0">IF(T3*1000&lt;U3*1000,TRUE,FALSE)</f>
        <v>0</v>
      </c>
      <c r="AA3" s="5" t="b">
        <f t="shared" ref="AA3:AA12" si="1">IF(V3*1000&lt;W3*1000,TRUE,FALSE)</f>
        <v>1</v>
      </c>
      <c r="AB3" s="5" t="b">
        <f t="shared" ref="AB3:AB12" si="2">IF(X3*1000&gt;Y3*1000,TRUE,FALSE)</f>
        <v>1</v>
      </c>
      <c r="AC3" s="5" t="str">
        <f t="shared" ref="AC3:AC12" si="3">IF(OR(Z3=FALSE,AA3=FALSE,AB3=FALSE),"Violated","Satisfied")</f>
        <v>Violated</v>
      </c>
      <c r="AD3" s="1">
        <v>1</v>
      </c>
      <c r="AE3" s="1">
        <v>342000</v>
      </c>
      <c r="AF3" s="5" t="s">
        <v>6</v>
      </c>
      <c r="AG3" s="1">
        <v>549000</v>
      </c>
      <c r="AH3" s="5" t="s">
        <v>6</v>
      </c>
      <c r="AI3" s="1">
        <f>AG3-AE3</f>
        <v>207000</v>
      </c>
      <c r="AJ3" s="1" t="str">
        <f>IF(AG3=AE3,"equal",IF(AG3&lt;AE3,"Uniform","Non-Uniform"))</f>
        <v>Non-Uniform</v>
      </c>
      <c r="AK3" s="1">
        <f>ROUND((AI3*100)/AE3,2)</f>
        <v>60.53</v>
      </c>
    </row>
    <row r="4" spans="1:37" x14ac:dyDescent="0.2">
      <c r="A4" s="1">
        <v>2</v>
      </c>
      <c r="B4" s="5">
        <v>0.9</v>
      </c>
      <c r="C4" s="5">
        <v>0.98</v>
      </c>
      <c r="D4" s="5">
        <v>0.9</v>
      </c>
      <c r="E4" s="5">
        <v>0.83</v>
      </c>
      <c r="F4" s="5">
        <v>0.9</v>
      </c>
      <c r="G4" s="5">
        <v>0.89</v>
      </c>
      <c r="H4" s="5">
        <v>0.83</v>
      </c>
      <c r="I4" s="5">
        <v>0.82</v>
      </c>
      <c r="J4" s="5">
        <v>0.95</v>
      </c>
      <c r="K4" s="5">
        <v>0.88</v>
      </c>
      <c r="L4" s="5">
        <v>0.97</v>
      </c>
      <c r="M4" s="5">
        <v>0.92</v>
      </c>
      <c r="N4" s="5">
        <v>0.88</v>
      </c>
      <c r="O4" s="5">
        <v>0.89</v>
      </c>
      <c r="P4" s="5">
        <v>0.95</v>
      </c>
      <c r="Q4" s="5">
        <v>0.91</v>
      </c>
      <c r="R4" s="5">
        <v>0.96</v>
      </c>
      <c r="S4" s="5">
        <v>0.85</v>
      </c>
      <c r="T4" s="5">
        <v>9.4725296695990497</v>
      </c>
      <c r="U4" s="5">
        <v>9.8002549662950393</v>
      </c>
      <c r="V4" s="5">
        <v>6.2683675473200697</v>
      </c>
      <c r="W4" s="5">
        <f>V4*1.09</f>
        <v>6.8325206265788765</v>
      </c>
      <c r="X4" s="5">
        <v>0.99541069546511496</v>
      </c>
      <c r="Y4" s="5">
        <v>0.94564016069185897</v>
      </c>
      <c r="Z4" s="5" t="b">
        <f t="shared" si="0"/>
        <v>1</v>
      </c>
      <c r="AA4" s="5" t="b">
        <f t="shared" si="1"/>
        <v>1</v>
      </c>
      <c r="AB4" s="5" t="b">
        <f t="shared" si="2"/>
        <v>1</v>
      </c>
      <c r="AC4" s="5" t="str">
        <f t="shared" si="3"/>
        <v>Satisfied</v>
      </c>
      <c r="AD4" s="1">
        <v>2</v>
      </c>
      <c r="AE4" s="1">
        <v>468000</v>
      </c>
      <c r="AF4" s="5" t="s">
        <v>5</v>
      </c>
      <c r="AG4" s="1">
        <v>1000000</v>
      </c>
      <c r="AH4" s="5" t="s">
        <v>43</v>
      </c>
      <c r="AI4" s="1">
        <f t="shared" ref="AI4:AI12" si="4">AG4-AE4</f>
        <v>532000</v>
      </c>
      <c r="AJ4" s="1" t="str">
        <f t="shared" ref="AJ4:AJ12" si="5">IF(AG4=AE4,"equal",IF(AG4&lt;AE4,"Uniform","Non-Uniform"))</f>
        <v>Non-Uniform</v>
      </c>
      <c r="AK4" s="1">
        <f t="shared" ref="AK4:AK12" si="6">ROUND((AI4*100)/AE4,2)</f>
        <v>113.68</v>
      </c>
    </row>
    <row r="5" spans="1:37" x14ac:dyDescent="0.2">
      <c r="A5" s="1">
        <v>3</v>
      </c>
      <c r="B5" s="5">
        <v>0.97</v>
      </c>
      <c r="C5" s="5">
        <v>0.89</v>
      </c>
      <c r="D5" s="5">
        <v>0.89</v>
      </c>
      <c r="E5" s="5">
        <v>0.8</v>
      </c>
      <c r="F5" s="5">
        <v>0.83</v>
      </c>
      <c r="G5" s="5">
        <v>0.81</v>
      </c>
      <c r="H5" s="5">
        <v>0.82</v>
      </c>
      <c r="I5" s="5">
        <v>0.81</v>
      </c>
      <c r="J5" s="5">
        <v>0.82</v>
      </c>
      <c r="K5" s="5">
        <v>0.85</v>
      </c>
      <c r="L5" s="5">
        <v>0.88</v>
      </c>
      <c r="M5" s="5">
        <v>0.82</v>
      </c>
      <c r="N5" s="5">
        <v>0.9</v>
      </c>
      <c r="O5" s="5">
        <v>0.91</v>
      </c>
      <c r="P5" s="5">
        <v>0.93</v>
      </c>
      <c r="Q5" s="5">
        <v>0.89</v>
      </c>
      <c r="R5" s="5">
        <v>0.82</v>
      </c>
      <c r="S5" s="5">
        <v>0.94</v>
      </c>
      <c r="T5" s="5">
        <v>9.9468991163249392</v>
      </c>
      <c r="U5" s="5">
        <v>9.7479611339984409</v>
      </c>
      <c r="V5" s="5">
        <v>6.60695999046726</v>
      </c>
      <c r="W5" s="5">
        <v>6.3426815908485699</v>
      </c>
      <c r="X5" s="5">
        <v>0.99190561167865798</v>
      </c>
      <c r="Y5" s="5">
        <v>0.93239127497793794</v>
      </c>
      <c r="Z5" s="5" t="b">
        <f t="shared" si="0"/>
        <v>0</v>
      </c>
      <c r="AA5" s="5" t="b">
        <f t="shared" si="1"/>
        <v>0</v>
      </c>
      <c r="AB5" s="5" t="b">
        <f t="shared" si="2"/>
        <v>1</v>
      </c>
      <c r="AC5" s="5" t="str">
        <f t="shared" si="3"/>
        <v>Violated</v>
      </c>
      <c r="AD5" s="1">
        <v>3</v>
      </c>
      <c r="AE5" s="1">
        <v>504000</v>
      </c>
      <c r="AF5" s="5" t="s">
        <v>6</v>
      </c>
      <c r="AG5" s="1">
        <v>810000</v>
      </c>
      <c r="AH5" s="5" t="s">
        <v>6</v>
      </c>
      <c r="AI5" s="1">
        <f t="shared" si="4"/>
        <v>306000</v>
      </c>
      <c r="AJ5" s="1" t="str">
        <f t="shared" si="5"/>
        <v>Non-Uniform</v>
      </c>
      <c r="AK5" s="1">
        <f t="shared" si="6"/>
        <v>60.71</v>
      </c>
    </row>
    <row r="6" spans="1:37" x14ac:dyDescent="0.2">
      <c r="A6" s="1">
        <v>4</v>
      </c>
      <c r="B6" s="1">
        <v>0.93</v>
      </c>
      <c r="C6" s="1">
        <v>0.96</v>
      </c>
      <c r="D6" s="1">
        <v>0.91</v>
      </c>
      <c r="E6" s="1">
        <v>0.87</v>
      </c>
      <c r="F6" s="1">
        <v>0.84</v>
      </c>
      <c r="G6" s="1">
        <v>0.98</v>
      </c>
      <c r="H6" s="1">
        <v>0.89</v>
      </c>
      <c r="I6" s="1">
        <v>0.81</v>
      </c>
      <c r="J6" s="1">
        <v>0.84</v>
      </c>
      <c r="K6" s="1">
        <v>0.94</v>
      </c>
      <c r="L6" s="1">
        <v>0.82</v>
      </c>
      <c r="M6" s="1">
        <v>0.91</v>
      </c>
      <c r="N6" s="1">
        <v>0.83</v>
      </c>
      <c r="O6" s="1">
        <v>0.8</v>
      </c>
      <c r="P6" s="1">
        <v>0.92</v>
      </c>
      <c r="Q6" s="1">
        <v>0.87</v>
      </c>
      <c r="R6" s="1">
        <v>0.84</v>
      </c>
      <c r="S6" s="1">
        <v>0.83</v>
      </c>
      <c r="T6" s="1">
        <v>9.2629963254160401</v>
      </c>
      <c r="U6" s="1">
        <v>10.5598158109742</v>
      </c>
      <c r="V6" s="1">
        <v>6.1640436620404202</v>
      </c>
      <c r="W6" s="1">
        <v>6.6571671550036502</v>
      </c>
      <c r="X6" s="1">
        <v>0.99296184221972295</v>
      </c>
      <c r="Y6" s="1">
        <v>0.92345451326434203</v>
      </c>
      <c r="Z6" s="1" t="b">
        <f t="shared" si="0"/>
        <v>1</v>
      </c>
      <c r="AA6" s="1" t="b">
        <f t="shared" si="1"/>
        <v>1</v>
      </c>
      <c r="AB6" s="1" t="b">
        <f t="shared" si="2"/>
        <v>1</v>
      </c>
      <c r="AC6" s="1" t="str">
        <f t="shared" si="3"/>
        <v>Satisfied</v>
      </c>
      <c r="AD6" s="1">
        <v>4</v>
      </c>
      <c r="AE6" s="1">
        <v>54000</v>
      </c>
      <c r="AF6" s="1" t="s">
        <v>5</v>
      </c>
      <c r="AG6" s="1">
        <v>126000</v>
      </c>
      <c r="AH6" s="1" t="s">
        <v>5</v>
      </c>
      <c r="AI6" s="1">
        <f t="shared" si="4"/>
        <v>72000</v>
      </c>
      <c r="AJ6" s="1" t="str">
        <f t="shared" si="5"/>
        <v>Non-Uniform</v>
      </c>
      <c r="AK6" s="1">
        <f t="shared" si="6"/>
        <v>133.33000000000001</v>
      </c>
    </row>
    <row r="7" spans="1:37" x14ac:dyDescent="0.2">
      <c r="A7" s="1">
        <v>5</v>
      </c>
      <c r="B7" s="1">
        <v>0.85</v>
      </c>
      <c r="C7" s="1">
        <v>0.85</v>
      </c>
      <c r="D7" s="1">
        <v>0.87</v>
      </c>
      <c r="E7" s="1">
        <v>0.87</v>
      </c>
      <c r="F7" s="1">
        <v>0.97</v>
      </c>
      <c r="G7" s="1">
        <v>0.85</v>
      </c>
      <c r="H7" s="1">
        <v>0.83</v>
      </c>
      <c r="I7" s="1">
        <v>0.93</v>
      </c>
      <c r="J7" s="1">
        <v>0.87</v>
      </c>
      <c r="K7" s="1">
        <v>0.95</v>
      </c>
      <c r="L7" s="1">
        <v>0.98</v>
      </c>
      <c r="M7" s="1">
        <v>0.88</v>
      </c>
      <c r="N7" s="1">
        <v>0.81</v>
      </c>
      <c r="O7" s="1">
        <v>0.9</v>
      </c>
      <c r="P7" s="1">
        <v>0.89</v>
      </c>
      <c r="Q7" s="1">
        <v>0.92</v>
      </c>
      <c r="R7" s="1">
        <v>0.91</v>
      </c>
      <c r="S7" s="1">
        <v>0.92</v>
      </c>
      <c r="T7" s="1">
        <v>10.033833768961101</v>
      </c>
      <c r="U7" s="1">
        <v>10.1341721066507</v>
      </c>
      <c r="V7" s="1">
        <v>6.65609653401863</v>
      </c>
      <c r="W7" s="1">
        <v>6.3232917073176997</v>
      </c>
      <c r="X7" s="1">
        <v>0.99089739037185698</v>
      </c>
      <c r="Y7" s="1">
        <f>X7*1.001</f>
        <v>0.9918882877622287</v>
      </c>
      <c r="Z7" s="1" t="b">
        <f t="shared" si="0"/>
        <v>1</v>
      </c>
      <c r="AA7" s="1" t="b">
        <f t="shared" si="1"/>
        <v>0</v>
      </c>
      <c r="AB7" s="1" t="b">
        <f t="shared" si="2"/>
        <v>0</v>
      </c>
      <c r="AC7" s="1" t="str">
        <f t="shared" si="3"/>
        <v>Violated</v>
      </c>
      <c r="AD7" s="1">
        <v>5</v>
      </c>
      <c r="AE7" s="1">
        <v>261000</v>
      </c>
      <c r="AF7" s="1" t="s">
        <v>6</v>
      </c>
      <c r="AG7" s="1">
        <v>468000</v>
      </c>
      <c r="AH7" s="1" t="s">
        <v>6</v>
      </c>
      <c r="AI7" s="1">
        <f t="shared" si="4"/>
        <v>207000</v>
      </c>
      <c r="AJ7" s="1" t="str">
        <f t="shared" si="5"/>
        <v>Non-Uniform</v>
      </c>
      <c r="AK7" s="1">
        <f t="shared" si="6"/>
        <v>79.31</v>
      </c>
    </row>
    <row r="8" spans="1:37" x14ac:dyDescent="0.2">
      <c r="A8" s="1">
        <v>6</v>
      </c>
      <c r="B8" s="1">
        <v>0.94</v>
      </c>
      <c r="C8" s="1">
        <v>0.85</v>
      </c>
      <c r="D8" s="1">
        <v>0.88</v>
      </c>
      <c r="E8" s="1">
        <v>0.92</v>
      </c>
      <c r="F8" s="1">
        <v>0.85</v>
      </c>
      <c r="G8" s="1">
        <v>0.88</v>
      </c>
      <c r="H8" s="1">
        <v>0.9</v>
      </c>
      <c r="I8" s="1">
        <v>0.92</v>
      </c>
      <c r="J8" s="1">
        <v>0.9</v>
      </c>
      <c r="K8" s="1">
        <v>0.93</v>
      </c>
      <c r="L8" s="1">
        <v>0.8</v>
      </c>
      <c r="M8" s="1">
        <v>0.96</v>
      </c>
      <c r="N8" s="1">
        <v>0.88</v>
      </c>
      <c r="O8" s="1">
        <v>0.86</v>
      </c>
      <c r="P8" s="1">
        <v>0.96</v>
      </c>
      <c r="Q8" s="1">
        <v>0.93</v>
      </c>
      <c r="R8" s="1">
        <v>0.88</v>
      </c>
      <c r="S8" s="1">
        <v>0.96</v>
      </c>
      <c r="T8" s="1">
        <v>9.8241815893721398</v>
      </c>
      <c r="U8" s="1">
        <v>11.101325195990499</v>
      </c>
      <c r="V8" s="1">
        <v>6.5362667671833501</v>
      </c>
      <c r="W8" s="1">
        <v>6.4709040995115101</v>
      </c>
      <c r="X8" s="1">
        <v>0.99453078735613698</v>
      </c>
      <c r="Y8" s="1">
        <v>0.99993078735613705</v>
      </c>
      <c r="Z8" s="1" t="b">
        <f t="shared" si="0"/>
        <v>1</v>
      </c>
      <c r="AA8" s="1" t="b">
        <f t="shared" si="1"/>
        <v>0</v>
      </c>
      <c r="AB8" s="1" t="b">
        <f t="shared" si="2"/>
        <v>0</v>
      </c>
      <c r="AC8" s="1" t="str">
        <f t="shared" si="3"/>
        <v>Violated</v>
      </c>
      <c r="AD8" s="1">
        <v>6</v>
      </c>
      <c r="AE8" s="1">
        <v>54000</v>
      </c>
      <c r="AF8" s="1" t="s">
        <v>6</v>
      </c>
      <c r="AG8" s="1">
        <v>81000</v>
      </c>
      <c r="AH8" s="1" t="s">
        <v>6</v>
      </c>
      <c r="AI8" s="1">
        <f t="shared" si="4"/>
        <v>27000</v>
      </c>
      <c r="AJ8" s="1" t="str">
        <f t="shared" si="5"/>
        <v>Non-Uniform</v>
      </c>
      <c r="AK8" s="1">
        <f t="shared" si="6"/>
        <v>50</v>
      </c>
    </row>
    <row r="9" spans="1:37" x14ac:dyDescent="0.2">
      <c r="A9" s="1">
        <v>7</v>
      </c>
      <c r="B9" s="1">
        <v>0.99</v>
      </c>
      <c r="C9" s="1">
        <v>0.96</v>
      </c>
      <c r="D9" s="1">
        <v>0.92</v>
      </c>
      <c r="E9" s="1">
        <v>0.98</v>
      </c>
      <c r="F9" s="1">
        <v>0.88</v>
      </c>
      <c r="G9" s="1">
        <v>0.85</v>
      </c>
      <c r="H9" s="1">
        <v>0.83</v>
      </c>
      <c r="I9" s="1">
        <v>0.98</v>
      </c>
      <c r="J9" s="1">
        <v>0.89</v>
      </c>
      <c r="K9" s="1">
        <v>0.81</v>
      </c>
      <c r="L9" s="1">
        <v>0.92</v>
      </c>
      <c r="M9" s="1">
        <v>0.98</v>
      </c>
      <c r="N9" s="1">
        <v>0.98</v>
      </c>
      <c r="O9" s="1">
        <v>0.87</v>
      </c>
      <c r="P9" s="1">
        <v>0.86</v>
      </c>
      <c r="Q9" s="1">
        <v>0.94</v>
      </c>
      <c r="R9" s="1">
        <v>0.94</v>
      </c>
      <c r="S9" s="1">
        <v>0.88</v>
      </c>
      <c r="T9" s="1">
        <v>9.2902176784755692</v>
      </c>
      <c r="U9" s="1">
        <v>8.82570679455179</v>
      </c>
      <c r="V9" s="1">
        <v>6.1807833229483196</v>
      </c>
      <c r="W9" s="1">
        <v>5.8099363235714199</v>
      </c>
      <c r="X9" s="1">
        <v>0.99866081615412094</v>
      </c>
      <c r="Y9" s="1">
        <v>0.95871438350795601</v>
      </c>
      <c r="Z9" s="1" t="b">
        <f t="shared" si="0"/>
        <v>0</v>
      </c>
      <c r="AA9" s="1" t="b">
        <f t="shared" si="1"/>
        <v>0</v>
      </c>
      <c r="AB9" s="1" t="b">
        <f t="shared" si="2"/>
        <v>1</v>
      </c>
      <c r="AC9" s="1" t="str">
        <f t="shared" si="3"/>
        <v>Violated</v>
      </c>
      <c r="AD9" s="1">
        <v>7</v>
      </c>
      <c r="AE9" s="1">
        <v>63000</v>
      </c>
      <c r="AF9" s="1" t="s">
        <v>6</v>
      </c>
      <c r="AG9" s="1">
        <v>153000</v>
      </c>
      <c r="AH9" s="1" t="s">
        <v>6</v>
      </c>
      <c r="AI9" s="1">
        <f t="shared" si="4"/>
        <v>90000</v>
      </c>
      <c r="AJ9" s="1" t="str">
        <f t="shared" si="5"/>
        <v>Non-Uniform</v>
      </c>
      <c r="AK9" s="1">
        <f t="shared" si="6"/>
        <v>142.86000000000001</v>
      </c>
    </row>
    <row r="10" spans="1:37" x14ac:dyDescent="0.2">
      <c r="A10" s="1">
        <v>8</v>
      </c>
      <c r="B10" s="1">
        <v>0.93</v>
      </c>
      <c r="C10" s="1">
        <v>0.91</v>
      </c>
      <c r="D10" s="1">
        <v>0.99</v>
      </c>
      <c r="E10" s="1">
        <v>0.82</v>
      </c>
      <c r="F10" s="1">
        <v>0.97</v>
      </c>
      <c r="G10" s="1">
        <v>0.89</v>
      </c>
      <c r="H10" s="1">
        <v>0.89</v>
      </c>
      <c r="I10" s="1">
        <v>0.95</v>
      </c>
      <c r="J10" s="1">
        <v>0.89</v>
      </c>
      <c r="K10" s="1">
        <v>0.99</v>
      </c>
      <c r="L10" s="1">
        <v>0.83</v>
      </c>
      <c r="M10" s="1">
        <v>0.83</v>
      </c>
      <c r="N10" s="1">
        <v>0.96</v>
      </c>
      <c r="O10" s="1">
        <v>0.95</v>
      </c>
      <c r="P10" s="1">
        <v>0.89</v>
      </c>
      <c r="Q10" s="1">
        <v>0.95</v>
      </c>
      <c r="R10" s="1">
        <v>0.92</v>
      </c>
      <c r="S10" s="1">
        <v>0.99</v>
      </c>
      <c r="T10" s="1">
        <v>9.4440858454985896</v>
      </c>
      <c r="U10" s="1">
        <f>T10*1.15</f>
        <v>10.860698722323377</v>
      </c>
      <c r="V10" s="1">
        <v>6.2968100874979003</v>
      </c>
      <c r="W10" s="1">
        <f>V10*1.2</f>
        <v>7.5561721049974802</v>
      </c>
      <c r="X10" s="1">
        <v>0.99888148368673002</v>
      </c>
      <c r="Y10" s="1">
        <v>0.90898215015492401</v>
      </c>
      <c r="Z10" s="1" t="b">
        <f t="shared" si="0"/>
        <v>1</v>
      </c>
      <c r="AA10" s="1" t="b">
        <f t="shared" si="1"/>
        <v>1</v>
      </c>
      <c r="AB10" s="1" t="b">
        <f t="shared" si="2"/>
        <v>1</v>
      </c>
      <c r="AC10" s="1" t="str">
        <f t="shared" si="3"/>
        <v>Satisfied</v>
      </c>
      <c r="AD10" s="1">
        <v>8</v>
      </c>
      <c r="AE10" s="1">
        <v>27000</v>
      </c>
      <c r="AF10" s="1" t="s">
        <v>5</v>
      </c>
      <c r="AG10" s="1">
        <v>63000</v>
      </c>
      <c r="AH10" s="1" t="s">
        <v>5</v>
      </c>
      <c r="AI10" s="1">
        <f t="shared" si="4"/>
        <v>36000</v>
      </c>
      <c r="AJ10" s="1" t="str">
        <f t="shared" si="5"/>
        <v>Non-Uniform</v>
      </c>
      <c r="AK10" s="1">
        <f t="shared" si="6"/>
        <v>133.33000000000001</v>
      </c>
    </row>
    <row r="11" spans="1:37" x14ac:dyDescent="0.2">
      <c r="A11" s="1">
        <v>9</v>
      </c>
      <c r="B11" s="1">
        <v>0.81</v>
      </c>
      <c r="C11" s="1">
        <v>0.89</v>
      </c>
      <c r="D11" s="1">
        <v>0.87</v>
      </c>
      <c r="E11" s="1">
        <v>0.93</v>
      </c>
      <c r="F11" s="1">
        <v>0.82</v>
      </c>
      <c r="G11" s="1">
        <v>0.83</v>
      </c>
      <c r="H11" s="1">
        <v>0.81</v>
      </c>
      <c r="I11" s="1">
        <v>0.82</v>
      </c>
      <c r="J11" s="1">
        <v>0.82</v>
      </c>
      <c r="K11" s="1">
        <v>0.86</v>
      </c>
      <c r="L11" s="1">
        <v>0.93</v>
      </c>
      <c r="M11" s="1">
        <v>0.93</v>
      </c>
      <c r="N11" s="1">
        <v>0.95</v>
      </c>
      <c r="O11" s="1">
        <v>0.98</v>
      </c>
      <c r="P11" s="1">
        <v>0.85</v>
      </c>
      <c r="Q11" s="1">
        <v>0.85</v>
      </c>
      <c r="R11" s="1">
        <v>0.85</v>
      </c>
      <c r="S11" s="1">
        <v>0.87</v>
      </c>
      <c r="T11" s="1">
        <v>10.4047782583258</v>
      </c>
      <c r="U11" s="1">
        <v>9.7804915628262705</v>
      </c>
      <c r="V11" s="1">
        <v>6.8129982101808402</v>
      </c>
      <c r="W11" s="1">
        <v>6.4723482996717996</v>
      </c>
      <c r="X11" s="1">
        <v>0.99327675651555003</v>
      </c>
      <c r="Y11" s="1">
        <v>0.90388184842914998</v>
      </c>
      <c r="Z11" s="1" t="b">
        <f t="shared" si="0"/>
        <v>0</v>
      </c>
      <c r="AA11" s="1" t="b">
        <f t="shared" si="1"/>
        <v>0</v>
      </c>
      <c r="AB11" s="1" t="b">
        <f t="shared" si="2"/>
        <v>1</v>
      </c>
      <c r="AC11" s="1" t="str">
        <f t="shared" si="3"/>
        <v>Violated</v>
      </c>
      <c r="AD11" s="1">
        <v>9</v>
      </c>
      <c r="AE11" s="1">
        <v>252000</v>
      </c>
      <c r="AF11" s="1" t="s">
        <v>6</v>
      </c>
      <c r="AG11" s="1">
        <v>567000</v>
      </c>
      <c r="AH11" s="1" t="s">
        <v>6</v>
      </c>
      <c r="AI11" s="1">
        <f t="shared" si="4"/>
        <v>315000</v>
      </c>
      <c r="AJ11" s="1" t="str">
        <f t="shared" si="5"/>
        <v>Non-Uniform</v>
      </c>
      <c r="AK11" s="1">
        <f t="shared" si="6"/>
        <v>125</v>
      </c>
    </row>
    <row r="12" spans="1:37" x14ac:dyDescent="0.2">
      <c r="A12" s="1">
        <v>10</v>
      </c>
      <c r="B12" s="1">
        <v>0.84</v>
      </c>
      <c r="C12" s="1">
        <v>0.98</v>
      </c>
      <c r="D12" s="1">
        <v>0.8</v>
      </c>
      <c r="E12" s="1">
        <v>0.9</v>
      </c>
      <c r="F12" s="1">
        <v>0.95</v>
      </c>
      <c r="G12" s="1">
        <v>0.8</v>
      </c>
      <c r="H12" s="1">
        <v>0.98</v>
      </c>
      <c r="I12" s="1">
        <v>0.99</v>
      </c>
      <c r="J12" s="1">
        <v>0.93</v>
      </c>
      <c r="K12" s="1">
        <v>0.8</v>
      </c>
      <c r="L12" s="1">
        <v>0.91</v>
      </c>
      <c r="M12" s="1">
        <v>0.89</v>
      </c>
      <c r="N12" s="1">
        <v>0.96</v>
      </c>
      <c r="O12" s="1">
        <v>0.86</v>
      </c>
      <c r="P12" s="1">
        <v>0.87</v>
      </c>
      <c r="Q12" s="1">
        <v>0.82</v>
      </c>
      <c r="R12" s="1">
        <v>0.99</v>
      </c>
      <c r="S12" s="1">
        <v>0.95</v>
      </c>
      <c r="T12" s="1">
        <v>9.8625506756304393</v>
      </c>
      <c r="U12" s="1">
        <v>13.4130689188574</v>
      </c>
      <c r="V12" s="1">
        <v>6.5028665713062104</v>
      </c>
      <c r="W12" s="1">
        <v>6.7629812341584596</v>
      </c>
      <c r="X12" s="1">
        <v>0.99753558964945999</v>
      </c>
      <c r="Y12" s="1">
        <v>0.96760952195997596</v>
      </c>
      <c r="Z12" s="1" t="b">
        <f t="shared" si="0"/>
        <v>1</v>
      </c>
      <c r="AA12" s="1" t="b">
        <f t="shared" si="1"/>
        <v>1</v>
      </c>
      <c r="AB12" s="1" t="b">
        <f t="shared" si="2"/>
        <v>1</v>
      </c>
      <c r="AC12" s="1" t="str">
        <f t="shared" si="3"/>
        <v>Satisfied</v>
      </c>
      <c r="AD12" s="1">
        <v>10</v>
      </c>
      <c r="AE12" s="1">
        <v>225000</v>
      </c>
      <c r="AF12" s="1" t="s">
        <v>5</v>
      </c>
      <c r="AG12" s="1">
        <v>405000</v>
      </c>
      <c r="AH12" s="1" t="s">
        <v>5</v>
      </c>
      <c r="AI12" s="1">
        <f t="shared" si="4"/>
        <v>180000</v>
      </c>
      <c r="AJ12" s="1" t="str">
        <f t="shared" si="5"/>
        <v>Non-Uniform</v>
      </c>
      <c r="AK12" s="1">
        <f t="shared" si="6"/>
        <v>80</v>
      </c>
    </row>
    <row r="18" spans="37:37" x14ac:dyDescent="0.2">
      <c r="AK18" t="s">
        <v>41</v>
      </c>
    </row>
  </sheetData>
  <mergeCells count="13">
    <mergeCell ref="AI1:AI2"/>
    <mergeCell ref="AJ1:AJ2"/>
    <mergeCell ref="AK1:AK2"/>
    <mergeCell ref="AD1:AD2"/>
    <mergeCell ref="AE1:AF1"/>
    <mergeCell ref="AG1:AH1"/>
    <mergeCell ref="AC1:AC2"/>
    <mergeCell ref="A1:A2"/>
    <mergeCell ref="B1:S1"/>
    <mergeCell ref="T1:Y1"/>
    <mergeCell ref="Z1:Z2"/>
    <mergeCell ref="AA1:AA2"/>
    <mergeCell ref="AB1:AB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90</vt:lpstr>
      <vt:lpstr>95</vt:lpstr>
      <vt:lpstr>99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Microsoft Office User</cp:lastModifiedBy>
  <dcterms:created xsi:type="dcterms:W3CDTF">2021-08-12T14:28:06Z</dcterms:created>
  <dcterms:modified xsi:type="dcterms:W3CDTF">2022-01-11T17:43:51Z</dcterms:modified>
</cp:coreProperties>
</file>